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<sst xmlns="http://schemas.openxmlformats.org/spreadsheetml/2006/main" count="673" uniqueCount="194">
  <si>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</si>
  <si>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</si>
  <si>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</si>
  <si>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</si>
  <si>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</si>
  <si>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</si>
  <si>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</si>
  <si>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</si>
  <si>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</si>
  <si>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</si>
  <si>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</si>
  <si>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</si>
  <si>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</si>
  <si>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</si>
  <si>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</si>
  <si>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</si>
  <si>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</si>
  <si>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</si>
  <si>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</si>
  <si>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</si>
  <si>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</si>
  <si>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</si>
  <si>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</si>
  <si>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</si>
  <si>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</si>
  <si>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</si>
  <si>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</si>
  <si>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</si>
  <si>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</si>
  <si>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</si>
  <si>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</si>
  <si>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</si>
  <si>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</si>
  <si>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</si>
  <si>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</si>
  <si>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</si>
  <si>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</si>
  <si>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</si>
  <si>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</si>
  <si>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</si>
  <si>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</si>
  <si>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</si>
  <si>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</si>
  <si>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</si>
  <si>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</si>
  <si>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</si>
  <si>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</si>
  <si>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</si>
  <si>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</si>
  <si>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</si>
  <si>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</si>
  <si>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</si>
  <si>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</si>
  <si>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</si>
  <si>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</si>
  <si>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</si>
  <si>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</si>
  <si>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</si>
  <si>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</si>
  <si>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</si>
  <si>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</si>
  <si>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</si>
  <si>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</si>
  <si>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</si>
  <si>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</si>
  <si>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</si>
  <si>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t>BI01010001010000000000000515BI0100001111</t>
  </si>
  <si>
    <t>BI01010001010000000000000515BI0100001129</t>
  </si>
  <si>
    <t>BI01010001010000000000000515BI0100001130</t>
  </si>
  <si>
    <t>BI01010001010000000000000515BI0100001131</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</si>
  <si>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</si>
  <si>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</si>
  <si>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</si>
  <si>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</si>
  <si>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</si>
  <si>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</si>
  <si>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</si>
  <si>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</si>
  <si>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</si>
  <si>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</si>
  <si>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</si>
  <si>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</si>
  <si>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</si>
  <si>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</si>
  <si>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</si>
  <si>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</si>
  <si>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</si>
  <si>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</si>
  <si>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</si>
  <si>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</si>
  <si>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</si>
  <si>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</si>
  <si>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</si>
  <si>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</si>
  <si>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</si>
  <si>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</si>
  <si>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</si>
  <si>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</si>
  <si>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</si>
  <si>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</si>
  <si>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</si>
  <si>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</si>
  <si>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</si>
  <si>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</si>
  <si>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</si>
  <si>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</si>
  <si>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</si>
  <si>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</si>
  <si>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</si>
  <si>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</si>
  <si>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</si>
  <si>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</si>
  <si>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Dismantling old plaster or skirting raking out joints and cleaning the surface for plaster including disposal of rubbish to the dumping ground within 50 metres lead.</t>
  </si>
  <si>
    <t xml:space="preserve"> cum</t>
  </si>
  <si>
    <t>cum</t>
  </si>
  <si>
    <t>sqm</t>
  </si>
  <si>
    <t>each</t>
  </si>
  <si>
    <t>Qty</t>
  </si>
  <si>
    <t>Contract No:  e-NIT no IIIM/Works/NIT-</t>
  </si>
  <si>
    <t>Tender Inviting Authority: Director CSIR- IIIM Jammu</t>
  </si>
  <si>
    <t>Clearing jungle including uprooting of rank vegetation, grass, brush wood, trees and saplings of girth up to 30 cm measured at a height of 1 m above ground level and removal of rubbish up to a distance of 50 m outside the periphery of the area cleared.</t>
  </si>
  <si>
    <t>Mtr.</t>
  </si>
  <si>
    <t>Providing and laying in position cement concrete of specified grade excluding the cost of centering and shuttering - All work up to plinth level 
1:2:4 (1 cement : 2 coarse sand (zone-III) derived from natural sources : 4 graded stone aggregate 20 mm nominal size derived from natural sources)</t>
  </si>
  <si>
    <t>Cum</t>
  </si>
  <si>
    <t>1:5:10 (1 cement : 5 coarse sand (zone-III) derived from natural sources : 10 graded stone aggregate 40 mm nominal size derived from natural sources)</t>
  </si>
  <si>
    <t>Sqm</t>
  </si>
  <si>
    <t>BI01010001010000000000000515BI0100001122</t>
  </si>
  <si>
    <t>BI01010001010000000000000515BI0100001132</t>
  </si>
  <si>
    <t>Brick work with common burnt clay F.P.S. (non modular) bricks of class designation 7.5 in superstructure above plinth level up to floor V level in all shapes and sizes in :
Cement mortar 1:6 (1 cement : 6 coarse sand)</t>
  </si>
  <si>
    <t>Half brick masonry with common burnt clay F.P.S. (non modular) bricks of class designation 7.5 in superstructure above plinth level up to floor V level.
Cement mortar 1:4 (1 cement :4 coarse sand)</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</si>
  <si>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Kiln seasoned and chemically treated hollock wood</t>
  </si>
  <si>
    <t>Providing and fixing glazed shutters for doors, windows and clerestory windows using 4 mm thick float glass panes, (weight not less than 10 kg per sqm) fixing with ISI marked M.S. pressed butt hinges bright finished of required size with necessary screws.
Kiln seasoned and chemically treated hollock wood
35 mm thick</t>
  </si>
  <si>
    <t>Providing and fixing ISi marked oxidised M.S. sliding door bolts with nuts and screws etc. complete (Copper oxidised as per IS 1378)
250x16 mm</t>
  </si>
  <si>
    <t>Providing and fixing ISi marked oxidised M.S. tower bolt black finish, (Barrel type) with necessary screws etc. complete (Copper oxidised as per IS 1378)
250x10 mm</t>
  </si>
  <si>
    <t>100x10 mm</t>
  </si>
  <si>
    <t>Each</t>
  </si>
  <si>
    <t>100 mm</t>
  </si>
  <si>
    <t xml:space="preserve">Providing and laying Ceramic glazed/Anti Skid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</si>
  <si>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</si>
  <si>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
Single tee with door
110x110x110 mm</t>
  </si>
  <si>
    <t>110 mm bend</t>
  </si>
  <si>
    <t>12 mm cement plaster of mix :
1:6 (1 cement: 6 fine sand)</t>
  </si>
  <si>
    <t xml:space="preserve">Dismantling W.C. Pan of all sizes including disposal of dismantled materials including malba all complete as per directions of Engineer-in-Charge.
</t>
  </si>
  <si>
    <t>Cleaning and desilting of gully trap chamber, including removal of rubbish mixed with earth etc. and disposal of same, all as per the direction of Engineer-in-charge.</t>
  </si>
  <si>
    <t>Cleaning of chocked sewer line by diesel running vehicle mounting hydraulic operated high pressure suction cum jetting sewer cleaning machine fitted with pump having 4000 litres suction capacity and 6000 litres water jetting tank capacity including skilled operator, supervising engineer etc. for cleaning and partial desilting of manholes and dechocking of sewer lines. Dechocking and flushing of sewer line from one manhole to another by high pressure jetting system of 2200 PSI for sewer line from 150 mm dia upto 300 mm</t>
  </si>
  <si>
    <t>Dismantling doors, windows and clerestory windows (steel or wood) shutter including chowkhats, architrave, holdfasts etc. complete and stacking within 50 metres lead :
Of area 3 sq. metres and below</t>
  </si>
  <si>
    <t>Providing and fixing uplasticised PVC connection pipe with brass unions :
45 cm length
15 mm nominal bore</t>
  </si>
  <si>
    <t>20 mm nominal bore</t>
  </si>
  <si>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</si>
  <si>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in
</t>
    </r>
    <r>
      <rPr>
        <b/>
        <sz val="9"/>
        <color indexed="10"/>
        <rFont val="Arial"/>
        <family val="2"/>
      </rPr>
      <t>Rs.      P</t>
    </r>
    <r>
      <rPr>
        <b/>
        <sz val="9"/>
        <rFont val="Arial"/>
        <family val="2"/>
      </rPr>
      <t xml:space="preserve">
 </t>
    </r>
  </si>
  <si>
    <r>
      <t xml:space="preserve">TOTAL AMOUNT  Without Taxes
             in
</t>
    </r>
    <r>
      <rPr>
        <b/>
        <sz val="9"/>
        <color indexed="10"/>
        <rFont val="Arial"/>
        <family val="2"/>
      </rPr>
      <t xml:space="preserve">       Rs.      P</t>
    </r>
  </si>
  <si>
    <t xml:space="preserve">Name of Work: Repair and Renovation of 08 nos. of B-type staff quarters (B-48 to B-55) at IIIM colony, Jammu    </t>
  </si>
  <si>
    <t>Carriage of Materials By Mechanical Transport including loading,unloading and stacking
 Lime, moorum, building rubbish upto 1 km (LS)</t>
  </si>
  <si>
    <t xml:space="preserve">Diluting and injecting chemical emulsion for POST-CONSTRUCTIONAL anti-termite treatment (including the cost of chemical emulsion) :
Treatment of existing masonry using chemical emulsion @ one litre per hole at 300 mm interval including drilling holes at 45 degree and plugging them with cement mortar 1:2 (1 cement : 2 coarse sand) to the full depth of the hole 
With Chlorpyriphos E.C. 20% with 1% concentration </t>
  </si>
  <si>
    <t xml:space="preserve">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 </t>
  </si>
  <si>
    <t>Providing and fixing 18 mm thick gang saw cut, mirror polished, premoulded and prepolished, machine cut for kitchen platforms, vanity counters, window sills ,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Raj Nagar Plain white marble/ Udaipur green marble/ Zebra black marble.
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</si>
  <si>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</si>
  <si>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 xml:space="preserve">Providing wood work in frames of doors, windows, clerestory windows and other frames, wrought framed and fixed in position with hold fast lugs or with dash fasteners of required dia &amp; length (hold fast lugs or dash fastener shall be paid for separately). Sal wood
</t>
  </si>
  <si>
    <t>Providing and fixing wire gauge shutters using galvanized M.S. wire gauge of average width of aperture 1.4 mm in both directions with wire of dia 0.63 mm, for doors, windows and clerestory windows with hinges and necessary screws :
35 mm thick shutters
With ISi marked M.S. pressed butt hinges bright finished of required size
Kiln seasoned andchemically treated hollock wood</t>
  </si>
  <si>
    <t xml:space="preserve">Providing 40x5 mm flat iron hold fast 400 mm long including fixing to frame with 10 mm diameter bolts, nuts and wooden plugs and embedding in cement concrete block 300x100x150 mm 1:3:6 mix (1 cement: 3 coarse
sand : 6 graded stone aggregate 20 mm nominal size).
</t>
  </si>
  <si>
    <t>Providing and fixing ISi marked oxidised M.S. handles conforming to   IS:4992 with necessary screws etc. complete (Copper oxidised as per IS 1378)
125 mm</t>
  </si>
  <si>
    <t>Providing and fixing aluminium hanging floor door stopper, ISi marked, anodised (anodic coating not less than grade AC 10 as per IS : 1868) transparent or dyed to required colour and shade, with necessary screws etc. complete.
Twin rubber stopper</t>
  </si>
  <si>
    <t>Providing and fixing on wall face unplasticised Rigid PVC rain water pipes conforming to IS : 13592 Type A, including jointing with seal ring conforming to IS : 5382, leaving 10 mm gap for thermal expansion, (i) Single socketed pipes.
75 mm diameter</t>
  </si>
  <si>
    <t>Bend 87.5°
75 mm bend</t>
  </si>
  <si>
    <t>Distempering with 1st quality acrylic distemper (ready mixed) having VOC content less than 50 gram/litre, of approved manufacturer and of required shade and colour all complete to achieve even shade and colour :
New work (two or more coats) over and including water thinnable priming coat with cement primer having VOC content less than 50 gram/litre
8 x 123.66 Sqm.</t>
  </si>
  <si>
    <t>Painting with synthetic enamel paint of approved brand and manufacture of required colour to give an even shade :
Two or more coats on new work over an under coat of suitable shade with ordinary paint of approved brand and manufacture
8 x 27.70 Sqm.</t>
  </si>
  <si>
    <t>Removing dry or oil bound distemper, water proofing cement paint and the like by scrapping, sand papering and preparing the surface smooth including necessary repairs to scratches etc. complete.</t>
  </si>
  <si>
    <t>Finishing walls with Acrylic Smooth exterior paint of required shade :
Old work (Two or more coat applied @ 1.67 ltr/ 10 sqm) on
existing cement paint surface</t>
  </si>
  <si>
    <t>Providing and laying APP (Atactic Polypropylene Polymer) modified prefabricated five layer 3 mm thick water proofing membrane, black finished reinforced with non-woven polyester matt consisting of a coat of bitumen primer for bitumen membrane @ 0.40 litre/sqm by the same membrane manufacture of density at 25°C, 0.87-0.89 kg/ litre and viscocity 70-160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650/ 450N/ 5cm. Tear strength in longitudinal and transverse direction as 300/250N. Softening point of membrane not less than 150°C. Cold flexibility shall be upto -2°C when tested in accordance with ASTM, D - 5147. The laying of membrane shall be got done through the authorised applicator of the manufacturer of membrane :
3 mm thick</t>
  </si>
  <si>
    <t xml:space="preserve">Demolishing mud phaska in terracing and disposal of material within 50 metres lead.
</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</si>
  <si>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t>
  </si>
  <si>
    <t>Providing and fixing wash basin with C.I. brackets, 15 mm C.P. brass pillar taps, 32 mm C.P. brass waste of standard pattern, including painting of fittings and brackets, cutting and making good the walls wherever require:
White Vitreous China Flat back wash basin size 450x 300 mm
with single 15 mm C.P. brass pillar tap</t>
  </si>
  <si>
    <t xml:space="preserve"> Providing and fixing Stainless Steel A ISI 304 (18/8) kitchen sink as per IS:13983 with C.I. brackets and stainless steel plug 40 mm, including   painting of fittings and brackets, cutting and making good the walls wherever required :
Kitchen sink without drain board
470x420 mm bowl depth 178 mm
</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</si>
  <si>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</si>
  <si>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
Semi rigid pipe
32 mm dia</t>
  </si>
  <si>
    <t>Providing and fixing 600x450 mm beveled edge mirror of superior glass (of approved quality) complete with 6 mm thick hard board ground fixed to wooden cleats with C.P. brass screws and washers complete.</t>
  </si>
  <si>
    <t>Providing and fixing 600x120x5 mm glass shelf with edges round off, supported on anodised aluminium angle frame with C.P. brass brackets and guard rail complete fixed with 40 mm long screws, rawl plugs etc., complete.</t>
  </si>
  <si>
    <t>Providing and fixing PTMT towel ring trapezoidal shape 215 mm long, 200 mm wide with minimum distances of 37 mm from wall face with concealed fittings arrangement of approved quality and colour, weighing not less than 88 gms.</t>
  </si>
  <si>
    <t>Providing and fixing PTMT towel rail complete with brackets fixed to wooden cleats with CP brass screws with concealed fittings arrangement of approved quality and colour.
450 mm long towel rail with total length of 495 mm, 78 mm wide and effective height of 88 mm, weighing not less than 170 gms</t>
  </si>
  <si>
    <t xml:space="preserve">Providing and fixing PTMT shelf 440 mm long, 124 mm width and 36 mm height of approved quality and colour, weighing not less than 300 gms.
</t>
  </si>
  <si>
    <t>Providing and fixing G.I. Pipes complete with G.I. fittings and clamps, including making good the walls etc. concealed pipe, including painting with anti corrosive bitumastic paint, cutting chases and making good the wall :
15 mm dia nominal bore</t>
  </si>
  <si>
    <t xml:space="preserve"> Providing and fixing G.I. pipes complete with G.I. fittings and clamps,
including cutting and making good the walls etc. 
Internal work - Exposed on wall
20 mm dia nominal bore</t>
  </si>
  <si>
    <t>Providing and fixing ball valve (brass) of approved quality, High or low pressure, with plastic floats complete :
20 mm nominal bore</t>
  </si>
  <si>
    <t>Providing and fixing C.P. brass shower rose with 15 or 20 mm inlet :
100 mm diameter</t>
  </si>
  <si>
    <t>Providing and placing on terrace (at all floor levels) polyethylene water storage tank, IS : 12701 marked, with cover and suitable locking arrangement and making necessary holes for inlet, outlet and overflow pipes but without fittings and the base support for tank.</t>
  </si>
  <si>
    <t>Litre</t>
  </si>
  <si>
    <t>Providing and fixing C.P. brass long body bib cock of approved quality
conforming to IS standards and weighing not less than 690 gms.
15 mm nominal bore</t>
  </si>
  <si>
    <t>Providing and fixing C.P. brass angle valve for basin mixer and geyser points of approved quality conforming to IS:8931
15 mm nominal bore</t>
  </si>
  <si>
    <t>Providing and fixing PTMT Ball cock of approved quality, colour and make complete with Epoxy coated aluminium rod with L.P./ H.P.H.D. plastic ball.
20 mm nominal bore, 120 mm long, weighing not less than 198 gms</t>
  </si>
  <si>
    <t>Providing and fixing PTMT soap Dish Holder having length of 138 mm, breadth 102 mm, height of 75 mm with concealed fitting arrangements, weighing not less than 106 gms.</t>
  </si>
  <si>
    <t>Providing and fixing PTMT grating of approved quality and colour.
Circular type
125 mm nominal dia with 25 mm waste hole</t>
  </si>
  <si>
    <t xml:space="preserve">Grading roof for water proofing treatment with water proofing chemical
stone aggregate 10 mm nominal size)
Cement concrete 1:2:4 (1 cement : 2 coarse sand : 4 graded
stone aggregate 20 mm nominal size)
</t>
  </si>
  <si>
    <t>Providing and fixing G.I. Union in G.I. pipe including cutting and threading the pipe and making long screws etc. complete (New work)
15 mm nominal bore</t>
  </si>
  <si>
    <t xml:space="preserve">Floor polishing on masonry or concrete floors with wax polish of approved brand and manufacture.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</si>
</sst>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b/>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23"/>
      <name val="Arial"/>
      <family val="2"/>
    </font>
    <font>
      <b/>
      <sz val="9"/>
      <color indexed="18"/>
      <name val="Arial"/>
      <family val="2"/>
    </font>
    <font>
      <sz val="10"/>
      <color indexed="8"/>
      <name val="Arial"/>
      <family val="2"/>
    </font>
    <font>
      <b/>
      <sz val="10"/>
      <color indexed="17"/>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0" tint="-0.4999699890613556"/>
      <name val="Arial"/>
      <family val="2"/>
    </font>
    <font>
      <b/>
      <sz val="9"/>
      <color rgb="FF000066"/>
      <name val="Arial"/>
      <family val="2"/>
    </font>
    <font>
      <sz val="10"/>
      <color rgb="FF000000"/>
      <name val="Arial"/>
      <family val="2"/>
    </font>
    <font>
      <sz val="10"/>
      <color theme="1"/>
      <name val="Arial"/>
      <family val="2"/>
    </font>
    <font>
      <b/>
      <sz val="10"/>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color indexed="63"/>
      </bottom>
    </border>
    <border>
      <left style="thin"/>
      <right style="thin"/>
      <top>
        <color indexed="63"/>
      </top>
      <bottom style="thin"/>
    </border>
    <border>
      <left style="thin"/>
      <right style="thin"/>
      <top/>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2" fillId="0" borderId="13" xfId="58" applyNumberFormat="1" applyFont="1" applyFill="1" applyBorder="1" applyAlignment="1">
      <alignment horizontal="left" vertical="top"/>
      <protection/>
    </xf>
    <xf numFmtId="0" fontId="68" fillId="0" borderId="14"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15" fillId="0" borderId="12" xfId="58" applyNumberFormat="1" applyFont="1" applyFill="1" applyBorder="1" applyAlignment="1">
      <alignment horizontal="left" vertical="top"/>
      <protection/>
    </xf>
    <xf numFmtId="0" fontId="15" fillId="0" borderId="10" xfId="58" applyNumberFormat="1" applyFont="1" applyFill="1" applyBorder="1" applyAlignment="1">
      <alignment horizontal="left" vertical="top"/>
      <protection/>
    </xf>
    <xf numFmtId="0" fontId="16" fillId="0" borderId="13" xfId="58" applyNumberFormat="1" applyFont="1" applyFill="1" applyBorder="1" applyAlignment="1">
      <alignment vertical="top"/>
      <protection/>
    </xf>
    <xf numFmtId="2" fontId="16" fillId="0" borderId="12" xfId="58" applyNumberFormat="1" applyFont="1" applyFill="1" applyBorder="1" applyAlignment="1">
      <alignment vertical="top"/>
      <protection/>
    </xf>
    <xf numFmtId="0" fontId="2" fillId="0" borderId="0" xfId="57" applyNumberFormat="1" applyFont="1" applyFill="1" applyAlignment="1">
      <alignment vertical="top"/>
      <protection/>
    </xf>
    <xf numFmtId="0" fontId="73" fillId="0" borderId="0" xfId="57" applyNumberFormat="1" applyFont="1" applyFill="1" applyAlignment="1">
      <alignment vertical="top"/>
      <protection/>
    </xf>
    <xf numFmtId="0" fontId="17" fillId="0" borderId="11" xfId="57" applyNumberFormat="1" applyFont="1" applyFill="1" applyBorder="1" applyAlignment="1">
      <alignment horizontal="center" vertical="top" wrapText="1"/>
      <protection/>
    </xf>
    <xf numFmtId="0" fontId="17" fillId="0" borderId="14" xfId="58" applyNumberFormat="1" applyFont="1" applyFill="1" applyBorder="1" applyAlignment="1">
      <alignment horizontal="center" vertical="top" wrapText="1"/>
      <protection/>
    </xf>
    <xf numFmtId="0" fontId="74" fillId="0" borderId="11" xfId="58" applyNumberFormat="1" applyFont="1" applyFill="1" applyBorder="1" applyAlignment="1">
      <alignment vertical="top" wrapText="1"/>
      <protection/>
    </xf>
    <xf numFmtId="0" fontId="17" fillId="0" borderId="12" xfId="57" applyNumberFormat="1" applyFont="1" applyFill="1" applyBorder="1" applyAlignment="1">
      <alignment horizontal="center" vertical="top" wrapText="1"/>
      <protection/>
    </xf>
    <xf numFmtId="0" fontId="75" fillId="0" borderId="12" xfId="58" applyNumberFormat="1" applyFont="1" applyFill="1" applyBorder="1" applyAlignment="1">
      <alignment horizontal="left" wrapText="1" readingOrder="1"/>
      <protection/>
    </xf>
    <xf numFmtId="0" fontId="15" fillId="0" borderId="12" xfId="57" applyNumberFormat="1" applyFont="1" applyFill="1" applyBorder="1" applyAlignment="1" applyProtection="1">
      <alignment horizontal="center"/>
      <protection locked="0"/>
    </xf>
    <xf numFmtId="0" fontId="15" fillId="0" borderId="12" xfId="57" applyNumberFormat="1" applyFont="1" applyFill="1" applyBorder="1" applyAlignment="1" applyProtection="1">
      <alignment horizontal="center"/>
      <protection/>
    </xf>
    <xf numFmtId="2" fontId="15" fillId="33" borderId="12" xfId="57" applyNumberFormat="1" applyFont="1" applyFill="1" applyBorder="1" applyAlignment="1" applyProtection="1">
      <alignment horizontal="center"/>
      <protection locked="0"/>
    </xf>
    <xf numFmtId="172" fontId="15" fillId="0" borderId="12" xfId="57" applyNumberFormat="1" applyFont="1" applyFill="1" applyBorder="1" applyAlignment="1" applyProtection="1">
      <alignment horizontal="right" vertical="top"/>
      <protection locked="0"/>
    </xf>
    <xf numFmtId="172" fontId="15" fillId="0" borderId="11" xfId="57" applyNumberFormat="1" applyFont="1" applyFill="1" applyBorder="1" applyAlignment="1" applyProtection="1">
      <alignment horizontal="center" vertical="top" wrapText="1"/>
      <protection/>
    </xf>
    <xf numFmtId="172" fontId="15" fillId="0" borderId="11" xfId="57" applyNumberFormat="1" applyFont="1" applyFill="1" applyBorder="1" applyAlignment="1">
      <alignment horizontal="center" vertical="top" wrapText="1"/>
      <protection/>
    </xf>
    <xf numFmtId="172" fontId="15" fillId="0" borderId="12" xfId="57" applyNumberFormat="1" applyFont="1" applyFill="1" applyBorder="1" applyAlignment="1">
      <alignment horizontal="center" vertical="top" wrapText="1"/>
      <protection/>
    </xf>
    <xf numFmtId="2" fontId="15" fillId="0" borderId="17" xfId="58" applyNumberFormat="1" applyFont="1" applyFill="1" applyBorder="1" applyAlignment="1">
      <alignment horizontal="right" vertical="top"/>
      <protection/>
    </xf>
    <xf numFmtId="2" fontId="15" fillId="0" borderId="17" xfId="58" applyNumberFormat="1" applyFont="1" applyFill="1" applyBorder="1" applyAlignment="1">
      <alignment horizontal="right"/>
      <protection/>
    </xf>
    <xf numFmtId="0" fontId="76" fillId="0" borderId="18" xfId="0" applyFont="1" applyFill="1" applyBorder="1" applyAlignment="1">
      <alignment horizontal="justify" vertical="top" wrapText="1"/>
    </xf>
    <xf numFmtId="0" fontId="76" fillId="0" borderId="13" xfId="0" applyFont="1" applyFill="1" applyBorder="1" applyAlignment="1">
      <alignment horizontal="justify" vertical="top" wrapText="1"/>
    </xf>
    <xf numFmtId="172" fontId="15" fillId="0" borderId="12" xfId="57" applyNumberFormat="1" applyFont="1" applyFill="1" applyBorder="1" applyAlignment="1" applyProtection="1">
      <alignment horizontal="center" vertical="top" wrapText="1"/>
      <protection/>
    </xf>
    <xf numFmtId="0" fontId="76" fillId="0" borderId="12" xfId="0" applyFont="1" applyFill="1" applyBorder="1" applyAlignment="1">
      <alignment horizontal="justify" vertical="top" wrapText="1"/>
    </xf>
    <xf numFmtId="172" fontId="77" fillId="0" borderId="12" xfId="57" applyNumberFormat="1" applyFont="1" applyFill="1" applyBorder="1" applyAlignment="1">
      <alignment horizontal="center" vertical="top" wrapText="1"/>
      <protection/>
    </xf>
    <xf numFmtId="2" fontId="15" fillId="0" borderId="12" xfId="58" applyNumberFormat="1" applyFont="1" applyFill="1" applyBorder="1" applyAlignment="1">
      <alignment horizontal="right" vertical="top"/>
      <protection/>
    </xf>
    <xf numFmtId="2" fontId="15" fillId="0" borderId="12" xfId="58" applyNumberFormat="1" applyFont="1" applyFill="1" applyBorder="1" applyAlignment="1">
      <alignment horizontal="right"/>
      <protection/>
    </xf>
    <xf numFmtId="0" fontId="11" fillId="0" borderId="12" xfId="57" applyNumberFormat="1" applyFont="1" applyFill="1" applyBorder="1" applyAlignment="1">
      <alignment horizontal="center"/>
      <protection/>
    </xf>
    <xf numFmtId="173" fontId="11" fillId="0" borderId="12" xfId="58" applyNumberFormat="1" applyFont="1" applyFill="1" applyBorder="1" applyAlignment="1">
      <alignment horizontal="center" vertical="top"/>
      <protection/>
    </xf>
    <xf numFmtId="0" fontId="11" fillId="0" borderId="12" xfId="58" applyNumberFormat="1" applyFont="1" applyFill="1" applyBorder="1" applyAlignment="1">
      <alignment horizontal="justify" vertical="top" wrapText="1"/>
      <protection/>
    </xf>
    <xf numFmtId="0" fontId="11" fillId="0" borderId="12" xfId="57" applyNumberFormat="1" applyFont="1" applyFill="1" applyBorder="1" applyAlignment="1">
      <alignment horizontal="justify" vertical="top" wrapText="1"/>
      <protection/>
    </xf>
    <xf numFmtId="0" fontId="76" fillId="0" borderId="19" xfId="0" applyNumberFormat="1" applyFont="1" applyFill="1" applyBorder="1" applyAlignment="1">
      <alignment horizontal="justify" vertical="top" wrapText="1"/>
    </xf>
    <xf numFmtId="0" fontId="11" fillId="0" borderId="11" xfId="58" applyNumberFormat="1" applyFont="1" applyFill="1" applyBorder="1" applyAlignment="1">
      <alignment horizontal="justify" vertical="top" wrapText="1"/>
      <protection/>
    </xf>
    <xf numFmtId="2" fontId="11" fillId="0" borderId="12" xfId="58" applyNumberFormat="1" applyFont="1" applyFill="1" applyBorder="1" applyAlignment="1">
      <alignment horizontal="center"/>
      <protection/>
    </xf>
    <xf numFmtId="0" fontId="11" fillId="0" borderId="12" xfId="58" applyNumberFormat="1" applyFont="1" applyFill="1" applyBorder="1" applyAlignment="1">
      <alignment horizontal="center"/>
      <protection/>
    </xf>
    <xf numFmtId="0" fontId="11" fillId="0" borderId="12" xfId="58" applyNumberFormat="1" applyFont="1" applyFill="1" applyBorder="1" applyAlignment="1">
      <alignment wrapText="1"/>
      <protection/>
    </xf>
    <xf numFmtId="0" fontId="11" fillId="0" borderId="12" xfId="57" applyNumberFormat="1" applyFont="1" applyFill="1" applyBorder="1" applyAlignment="1" applyProtection="1">
      <alignment horizontal="center"/>
      <protection locked="0"/>
    </xf>
    <xf numFmtId="2" fontId="11" fillId="33" borderId="12" xfId="57" applyNumberFormat="1" applyFont="1" applyFill="1" applyBorder="1" applyAlignment="1" applyProtection="1">
      <alignment horizontal="center"/>
      <protection locked="0"/>
    </xf>
    <xf numFmtId="172" fontId="11" fillId="0" borderId="12" xfId="57" applyNumberFormat="1" applyFont="1" applyFill="1" applyBorder="1" applyAlignment="1" applyProtection="1">
      <alignment horizontal="right" vertical="top"/>
      <protection locked="0"/>
    </xf>
    <xf numFmtId="172" fontId="11" fillId="0" borderId="12" xfId="57" applyNumberFormat="1" applyFont="1" applyFill="1" applyBorder="1" applyAlignment="1">
      <alignment horizontal="center" vertical="top" wrapText="1"/>
      <protection/>
    </xf>
    <xf numFmtId="174" fontId="11" fillId="0" borderId="12" xfId="58" applyNumberFormat="1" applyFont="1" applyFill="1" applyBorder="1" applyAlignment="1">
      <alignment horizontal="center"/>
      <protection/>
    </xf>
    <xf numFmtId="173" fontId="11" fillId="0" borderId="12" xfId="57" applyNumberFormat="1" applyFont="1" applyFill="1" applyBorder="1" applyAlignment="1">
      <alignment horizontal="center" vertical="top"/>
      <protection/>
    </xf>
    <xf numFmtId="0" fontId="11" fillId="0" borderId="14" xfId="58" applyNumberFormat="1" applyFont="1" applyFill="1" applyBorder="1" applyAlignment="1">
      <alignment vertical="top"/>
      <protection/>
    </xf>
    <xf numFmtId="0" fontId="11" fillId="0" borderId="18" xfId="58" applyNumberFormat="1" applyFont="1" applyFill="1" applyBorder="1" applyAlignment="1">
      <alignment vertical="top"/>
      <protection/>
    </xf>
    <xf numFmtId="0" fontId="11" fillId="0" borderId="13" xfId="58" applyNumberFormat="1" applyFont="1" applyFill="1" applyBorder="1" applyAlignment="1">
      <alignment vertical="top"/>
      <protection/>
    </xf>
    <xf numFmtId="172" fontId="11" fillId="0" borderId="0" xfId="57" applyNumberFormat="1" applyFont="1" applyFill="1" applyAlignment="1">
      <alignment vertical="top"/>
      <protection/>
    </xf>
    <xf numFmtId="0" fontId="11" fillId="0" borderId="12" xfId="58" applyNumberFormat="1" applyFont="1" applyFill="1" applyBorder="1" applyAlignment="1">
      <alignment vertical="top" wrapText="1"/>
      <protection/>
    </xf>
    <xf numFmtId="0" fontId="76" fillId="0" borderId="14" xfId="0" applyFont="1" applyFill="1" applyBorder="1" applyAlignment="1">
      <alignment horizontal="left" vertical="top" wrapText="1"/>
    </xf>
    <xf numFmtId="0" fontId="11" fillId="0" borderId="20" xfId="58" applyNumberFormat="1" applyFont="1" applyFill="1" applyBorder="1" applyAlignment="1">
      <alignment horizontal="justify" vertical="top" wrapText="1"/>
      <protection/>
    </xf>
    <xf numFmtId="0" fontId="76" fillId="0" borderId="0" xfId="0" applyFont="1" applyFill="1" applyBorder="1" applyAlignment="1">
      <alignment vertical="top" wrapText="1"/>
    </xf>
    <xf numFmtId="0" fontId="11" fillId="0" borderId="19" xfId="58" applyNumberFormat="1" applyFont="1" applyFill="1" applyBorder="1" applyAlignment="1">
      <alignment horizontal="justify" vertical="top" wrapText="1"/>
      <protection/>
    </xf>
    <xf numFmtId="172" fontId="11" fillId="0" borderId="12" xfId="57" applyNumberFormat="1" applyFont="1" applyFill="1" applyBorder="1" applyAlignment="1" applyProtection="1">
      <alignment horizontal="center" vertical="top" wrapText="1"/>
      <protection/>
    </xf>
    <xf numFmtId="2" fontId="11" fillId="0" borderId="12" xfId="58" applyNumberFormat="1" applyFont="1" applyFill="1" applyBorder="1" applyAlignment="1">
      <alignment horizontal="right" vertical="top"/>
      <protection/>
    </xf>
    <xf numFmtId="2" fontId="11" fillId="0" borderId="12" xfId="58" applyNumberFormat="1" applyFont="1" applyFill="1" applyBorder="1" applyAlignment="1">
      <alignment horizontal="right"/>
      <protection/>
    </xf>
    <xf numFmtId="0" fontId="2" fillId="0" borderId="10"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2" fillId="0" borderId="21" xfId="57" applyNumberFormat="1" applyFont="1" applyFill="1" applyBorder="1" applyAlignment="1">
      <alignment horizontal="center" vertical="top"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2495550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0"/>
  <sheetViews>
    <sheetView showGridLines="0" zoomScalePageLayoutView="0" workbookViewId="0" topLeftCell="A1">
      <selection activeCell="L13" sqref="L13"/>
    </sheetView>
  </sheetViews>
  <sheetFormatPr defaultColWidth="9.140625" defaultRowHeight="15"/>
  <cols>
    <col min="1" max="1" width="8.8515625" style="32" customWidth="1"/>
    <col min="2" max="2" width="58.57421875" style="32" customWidth="1"/>
    <col min="3" max="3" width="0.2890625" style="32" customWidth="1"/>
    <col min="4" max="4" width="10.7109375" style="32" customWidth="1"/>
    <col min="5" max="5" width="7.57421875" style="32" customWidth="1"/>
    <col min="6" max="6" width="36.8515625" style="32" hidden="1" customWidth="1"/>
    <col min="7" max="7" width="14.140625" style="32" hidden="1" customWidth="1"/>
    <col min="8" max="9" width="12.140625" style="32" hidden="1" customWidth="1"/>
    <col min="10" max="10" width="9.00390625" style="32" hidden="1" customWidth="1"/>
    <col min="11" max="11" width="19.57421875" style="32" hidden="1" customWidth="1"/>
    <col min="12" max="12" width="7.57421875" style="32" customWidth="1"/>
    <col min="13" max="13" width="12.57421875" style="32" customWidth="1"/>
    <col min="14" max="14" width="15.28125" style="33" hidden="1" customWidth="1"/>
    <col min="15" max="15" width="14.28125" style="32" hidden="1" customWidth="1"/>
    <col min="16" max="16" width="17.28125" style="32" hidden="1" customWidth="1"/>
    <col min="17" max="17" width="18.421875" style="32" hidden="1" customWidth="1"/>
    <col min="18" max="18" width="17.421875" style="32" hidden="1" customWidth="1"/>
    <col min="19" max="19" width="14.7109375" style="32" hidden="1" customWidth="1"/>
    <col min="20" max="20" width="14.8515625" style="32" hidden="1" customWidth="1"/>
    <col min="21" max="21" width="16.421875" style="32" hidden="1" customWidth="1"/>
    <col min="22" max="22" width="13.00390625" style="32" hidden="1" customWidth="1"/>
    <col min="23" max="51" width="9.140625" style="32" hidden="1" customWidth="1"/>
    <col min="52" max="52" width="19.57421875" style="32" hidden="1" customWidth="1"/>
    <col min="53" max="53" width="29.7109375" style="32" hidden="1" customWidth="1"/>
    <col min="54" max="54" width="11.28125" style="32" customWidth="1"/>
    <col min="55" max="55" width="16.00390625" style="32" customWidth="1"/>
    <col min="56" max="238" width="9.140625" style="32" customWidth="1"/>
    <col min="239" max="243" width="9.140625" style="34" customWidth="1"/>
    <col min="244" max="16384" width="9.140625" style="32" customWidth="1"/>
  </cols>
  <sheetData>
    <row r="1" spans="1:243" s="1" customFormat="1" ht="25.5" customHeight="1">
      <c r="A1" s="99" t="str">
        <f>B2&amp;" BoQ"</f>
        <v>Item Rate BoQ</v>
      </c>
      <c r="B1" s="99"/>
      <c r="C1" s="99"/>
      <c r="D1" s="99"/>
      <c r="E1" s="99"/>
      <c r="F1" s="99"/>
      <c r="G1" s="99"/>
      <c r="H1" s="99"/>
      <c r="I1" s="99"/>
      <c r="J1" s="99"/>
      <c r="K1" s="99"/>
      <c r="L1" s="99"/>
      <c r="O1" s="2"/>
      <c r="P1" s="2"/>
      <c r="Q1" s="3"/>
      <c r="IE1" s="3"/>
      <c r="IF1" s="3"/>
      <c r="IG1" s="3"/>
      <c r="IH1" s="3"/>
      <c r="II1" s="3"/>
    </row>
    <row r="2" spans="1:17" s="1" customFormat="1" ht="25.5" customHeight="1" hidden="1">
      <c r="A2" s="4" t="s">
        <v>3</v>
      </c>
      <c r="B2" s="4" t="s">
        <v>4</v>
      </c>
      <c r="C2" s="38" t="s">
        <v>5</v>
      </c>
      <c r="D2" s="3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0" t="s">
        <v>119</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7"/>
      <c r="IF4" s="7"/>
      <c r="IG4" s="7"/>
      <c r="IH4" s="7"/>
      <c r="II4" s="7"/>
    </row>
    <row r="5" spans="1:243" s="6" customFormat="1" ht="22.5" customHeight="1">
      <c r="A5" s="100" t="s">
        <v>151</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IE5" s="7"/>
      <c r="IF5" s="7"/>
      <c r="IG5" s="7"/>
      <c r="IH5" s="7"/>
      <c r="II5" s="7"/>
    </row>
    <row r="6" spans="1:243" s="6" customFormat="1" ht="30.75" customHeight="1">
      <c r="A6" s="100" t="s">
        <v>118</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IE6" s="7"/>
      <c r="IF6" s="7"/>
      <c r="IG6" s="7"/>
      <c r="IH6" s="7"/>
      <c r="II6" s="7"/>
    </row>
    <row r="7" spans="1:243" s="6" customFormat="1" ht="29.25" customHeight="1" hidden="1">
      <c r="A7" s="101" t="s">
        <v>10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7"/>
      <c r="IF7" s="7"/>
      <c r="IG7" s="7"/>
      <c r="IH7" s="7"/>
      <c r="II7" s="7"/>
    </row>
    <row r="8" spans="1:243" s="9" customFormat="1" ht="61.5" customHeight="1">
      <c r="A8" s="8" t="s">
        <v>65</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10"/>
      <c r="IF8" s="10"/>
      <c r="IG8" s="10"/>
      <c r="IH8" s="10"/>
      <c r="II8" s="10"/>
    </row>
    <row r="9" spans="1:243" s="11" customFormat="1" ht="49.5" customHeight="1">
      <c r="A9" s="93" t="s">
        <v>11</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45" t="s">
        <v>0</v>
      </c>
      <c r="B11" s="45" t="s">
        <v>18</v>
      </c>
      <c r="C11" s="45" t="s">
        <v>1</v>
      </c>
      <c r="D11" s="45" t="s">
        <v>117</v>
      </c>
      <c r="E11" s="45" t="s">
        <v>19</v>
      </c>
      <c r="F11" s="45" t="s">
        <v>148</v>
      </c>
      <c r="G11" s="45"/>
      <c r="H11" s="45"/>
      <c r="I11" s="45" t="s">
        <v>20</v>
      </c>
      <c r="J11" s="45" t="s">
        <v>21</v>
      </c>
      <c r="K11" s="45" t="s">
        <v>22</v>
      </c>
      <c r="L11" s="45" t="s">
        <v>23</v>
      </c>
      <c r="M11" s="46" t="s">
        <v>149</v>
      </c>
      <c r="N11" s="45" t="s">
        <v>24</v>
      </c>
      <c r="O11" s="45" t="s">
        <v>25</v>
      </c>
      <c r="P11" s="45" t="s">
        <v>26</v>
      </c>
      <c r="Q11" s="45" t="s">
        <v>27</v>
      </c>
      <c r="R11" s="45"/>
      <c r="S11" s="45"/>
      <c r="T11" s="45" t="s">
        <v>28</v>
      </c>
      <c r="U11" s="45" t="s">
        <v>29</v>
      </c>
      <c r="V11" s="45" t="s">
        <v>30</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150</v>
      </c>
      <c r="BB11" s="47" t="s">
        <v>31</v>
      </c>
      <c r="BC11" s="47" t="s">
        <v>32</v>
      </c>
      <c r="IE11" s="15"/>
      <c r="IF11" s="15"/>
      <c r="IG11" s="15"/>
      <c r="IH11" s="15"/>
      <c r="II11" s="15"/>
    </row>
    <row r="12" spans="1:243" s="14" customFormat="1" ht="14.25">
      <c r="A12" s="48">
        <v>1</v>
      </c>
      <c r="B12" s="48">
        <v>2</v>
      </c>
      <c r="C12" s="48">
        <v>3</v>
      </c>
      <c r="D12" s="48">
        <v>4</v>
      </c>
      <c r="E12" s="48">
        <v>5</v>
      </c>
      <c r="F12" s="48">
        <v>6</v>
      </c>
      <c r="G12" s="48">
        <v>7</v>
      </c>
      <c r="H12" s="48">
        <v>8</v>
      </c>
      <c r="I12" s="48">
        <v>9</v>
      </c>
      <c r="J12" s="48">
        <v>10</v>
      </c>
      <c r="K12" s="48">
        <v>11</v>
      </c>
      <c r="L12" s="48">
        <v>6</v>
      </c>
      <c r="M12" s="48">
        <v>7</v>
      </c>
      <c r="N12" s="48">
        <v>14</v>
      </c>
      <c r="O12" s="48">
        <v>15</v>
      </c>
      <c r="P12" s="48">
        <v>16</v>
      </c>
      <c r="Q12" s="48">
        <v>17</v>
      </c>
      <c r="R12" s="48">
        <v>18</v>
      </c>
      <c r="S12" s="48">
        <v>19</v>
      </c>
      <c r="T12" s="48">
        <v>20</v>
      </c>
      <c r="U12" s="48">
        <v>21</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53</v>
      </c>
      <c r="BB12" s="48">
        <v>8</v>
      </c>
      <c r="BC12" s="48">
        <v>9</v>
      </c>
      <c r="IE12" s="15"/>
      <c r="IF12" s="15"/>
      <c r="IG12" s="15"/>
      <c r="IH12" s="15"/>
      <c r="II12" s="15"/>
    </row>
    <row r="13" spans="1:243" s="17" customFormat="1" ht="44.25" customHeight="1">
      <c r="A13" s="67">
        <v>1</v>
      </c>
      <c r="B13" s="86" t="s">
        <v>152</v>
      </c>
      <c r="C13" s="49" t="s">
        <v>66</v>
      </c>
      <c r="D13" s="72">
        <v>10</v>
      </c>
      <c r="E13" s="66" t="s">
        <v>113</v>
      </c>
      <c r="F13" s="72">
        <v>0</v>
      </c>
      <c r="G13" s="50"/>
      <c r="H13" s="51"/>
      <c r="I13" s="73" t="s">
        <v>38</v>
      </c>
      <c r="J13" s="66">
        <f>IF(I13="Less(-)",-1,1)</f>
        <v>1</v>
      </c>
      <c r="K13" s="50" t="s">
        <v>62</v>
      </c>
      <c r="L13" s="50" t="s">
        <v>7</v>
      </c>
      <c r="M13" s="52"/>
      <c r="N13" s="53"/>
      <c r="O13" s="53"/>
      <c r="P13" s="54"/>
      <c r="Q13" s="53"/>
      <c r="R13" s="53"/>
      <c r="S13" s="55"/>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f>total_amount_ba($B$2,$D$2,D13,F13,J13,K13,M13)</f>
        <v>0</v>
      </c>
      <c r="BB13" s="58">
        <f>BA13+SUM(N13:AZ13)</f>
        <v>0</v>
      </c>
      <c r="BC13" s="74" t="str">
        <f>SpellNumber(L13,BB13)</f>
        <v>INR Zero Only</v>
      </c>
      <c r="IE13" s="18">
        <v>1.01</v>
      </c>
      <c r="IF13" s="18" t="s">
        <v>39</v>
      </c>
      <c r="IG13" s="18" t="s">
        <v>35</v>
      </c>
      <c r="IH13" s="18">
        <v>123.223</v>
      </c>
      <c r="II13" s="18" t="s">
        <v>37</v>
      </c>
    </row>
    <row r="14" spans="1:243" s="17" customFormat="1" ht="60" customHeight="1">
      <c r="A14" s="67">
        <v>2</v>
      </c>
      <c r="B14" s="59" t="s">
        <v>120</v>
      </c>
      <c r="C14" s="49" t="s">
        <v>33</v>
      </c>
      <c r="D14" s="72">
        <v>560</v>
      </c>
      <c r="E14" s="66" t="s">
        <v>115</v>
      </c>
      <c r="F14" s="72">
        <v>0</v>
      </c>
      <c r="G14" s="50"/>
      <c r="H14" s="51"/>
      <c r="I14" s="73" t="s">
        <v>38</v>
      </c>
      <c r="J14" s="66">
        <f aca="true" t="shared" si="0" ref="J14:J21">IF(I14="Less(-)",-1,1)</f>
        <v>1</v>
      </c>
      <c r="K14" s="50" t="s">
        <v>62</v>
      </c>
      <c r="L14" s="50" t="s">
        <v>7</v>
      </c>
      <c r="M14" s="52"/>
      <c r="N14" s="53"/>
      <c r="O14" s="53"/>
      <c r="P14" s="54"/>
      <c r="Q14" s="53"/>
      <c r="R14" s="53"/>
      <c r="S14" s="55"/>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total_amount_ba($B$2,$D$2,D14,F14,J14,K14,M14)</f>
        <v>0</v>
      </c>
      <c r="BB14" s="58">
        <f aca="true" t="shared" si="1" ref="BB14:BB58">BA14+SUM(N14:AZ14)</f>
        <v>0</v>
      </c>
      <c r="BC14" s="74" t="str">
        <f>SpellNumber(L14,BB14)</f>
        <v>INR Zero Only</v>
      </c>
      <c r="IE14" s="18">
        <v>1.01</v>
      </c>
      <c r="IF14" s="18" t="s">
        <v>39</v>
      </c>
      <c r="IG14" s="18" t="s">
        <v>35</v>
      </c>
      <c r="IH14" s="18">
        <v>123.223</v>
      </c>
      <c r="II14" s="18" t="s">
        <v>37</v>
      </c>
    </row>
    <row r="15" spans="1:243" s="17" customFormat="1" ht="111" customHeight="1">
      <c r="A15" s="67">
        <v>3</v>
      </c>
      <c r="B15" s="60" t="s">
        <v>153</v>
      </c>
      <c r="C15" s="49" t="s">
        <v>36</v>
      </c>
      <c r="D15" s="72">
        <v>356</v>
      </c>
      <c r="E15" s="66" t="s">
        <v>121</v>
      </c>
      <c r="F15" s="72">
        <v>0</v>
      </c>
      <c r="G15" s="50"/>
      <c r="H15" s="50"/>
      <c r="I15" s="73" t="s">
        <v>38</v>
      </c>
      <c r="J15" s="66">
        <f t="shared" si="0"/>
        <v>1</v>
      </c>
      <c r="K15" s="50" t="s">
        <v>62</v>
      </c>
      <c r="L15" s="50" t="s">
        <v>7</v>
      </c>
      <c r="M15" s="52"/>
      <c r="N15" s="53"/>
      <c r="O15" s="53"/>
      <c r="P15" s="61"/>
      <c r="Q15" s="53"/>
      <c r="R15" s="53"/>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 aca="true" t="shared" si="2" ref="BA15:BA21">total_amount_ba($B$2,$D$2,D15,F15,J15,K15,M15)</f>
        <v>0</v>
      </c>
      <c r="BB15" s="58">
        <f t="shared" si="1"/>
        <v>0</v>
      </c>
      <c r="BC15" s="74" t="str">
        <f aca="true" t="shared" si="3" ref="BC15:BC21">SpellNumber(L15,BB15)</f>
        <v>INR Zero Only</v>
      </c>
      <c r="IE15" s="18">
        <v>1.02</v>
      </c>
      <c r="IF15" s="18" t="s">
        <v>41</v>
      </c>
      <c r="IG15" s="18" t="s">
        <v>42</v>
      </c>
      <c r="IH15" s="18">
        <v>213</v>
      </c>
      <c r="II15" s="18" t="s">
        <v>37</v>
      </c>
    </row>
    <row r="16" spans="1:243" s="17" customFormat="1" ht="83.25" customHeight="1">
      <c r="A16" s="67">
        <v>4.1</v>
      </c>
      <c r="B16" s="62" t="s">
        <v>122</v>
      </c>
      <c r="C16" s="49" t="s">
        <v>40</v>
      </c>
      <c r="D16" s="72">
        <v>6</v>
      </c>
      <c r="E16" s="66" t="s">
        <v>123</v>
      </c>
      <c r="F16" s="72">
        <v>0</v>
      </c>
      <c r="G16" s="50"/>
      <c r="H16" s="50"/>
      <c r="I16" s="73" t="s">
        <v>38</v>
      </c>
      <c r="J16" s="66">
        <f t="shared" si="0"/>
        <v>1</v>
      </c>
      <c r="K16" s="50" t="s">
        <v>62</v>
      </c>
      <c r="L16" s="50" t="s">
        <v>7</v>
      </c>
      <c r="M16" s="52"/>
      <c r="N16" s="53"/>
      <c r="O16" s="53"/>
      <c r="P16" s="54"/>
      <c r="Q16" s="53"/>
      <c r="R16" s="53"/>
      <c r="S16" s="55"/>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t="shared" si="2"/>
        <v>0</v>
      </c>
      <c r="BB16" s="58">
        <f t="shared" si="1"/>
        <v>0</v>
      </c>
      <c r="BC16" s="74" t="str">
        <f t="shared" si="3"/>
        <v>INR Zero Only</v>
      </c>
      <c r="IE16" s="18">
        <v>2</v>
      </c>
      <c r="IF16" s="18" t="s">
        <v>34</v>
      </c>
      <c r="IG16" s="18" t="s">
        <v>44</v>
      </c>
      <c r="IH16" s="18">
        <v>10</v>
      </c>
      <c r="II16" s="18" t="s">
        <v>37</v>
      </c>
    </row>
    <row r="17" spans="1:243" s="17" customFormat="1" ht="45" customHeight="1">
      <c r="A17" s="67">
        <v>4.2</v>
      </c>
      <c r="B17" s="62" t="s">
        <v>124</v>
      </c>
      <c r="C17" s="49" t="s">
        <v>43</v>
      </c>
      <c r="D17" s="72">
        <v>1.8</v>
      </c>
      <c r="E17" s="66" t="s">
        <v>123</v>
      </c>
      <c r="F17" s="72">
        <v>0</v>
      </c>
      <c r="G17" s="50"/>
      <c r="H17" s="50"/>
      <c r="I17" s="73" t="s">
        <v>38</v>
      </c>
      <c r="J17" s="66">
        <f t="shared" si="0"/>
        <v>1</v>
      </c>
      <c r="K17" s="50" t="s">
        <v>62</v>
      </c>
      <c r="L17" s="50" t="s">
        <v>7</v>
      </c>
      <c r="M17" s="52"/>
      <c r="N17" s="53"/>
      <c r="O17" s="53"/>
      <c r="P17" s="54"/>
      <c r="Q17" s="53"/>
      <c r="R17" s="53"/>
      <c r="S17" s="55"/>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7">
        <f t="shared" si="2"/>
        <v>0</v>
      </c>
      <c r="BB17" s="58">
        <f t="shared" si="1"/>
        <v>0</v>
      </c>
      <c r="BC17" s="74" t="str">
        <f t="shared" si="3"/>
        <v>INR Zero Only</v>
      </c>
      <c r="IE17" s="18">
        <v>1.01</v>
      </c>
      <c r="IF17" s="18" t="s">
        <v>39</v>
      </c>
      <c r="IG17" s="18" t="s">
        <v>35</v>
      </c>
      <c r="IH17" s="18">
        <v>123.223</v>
      </c>
      <c r="II17" s="18" t="s">
        <v>37</v>
      </c>
    </row>
    <row r="18" spans="1:243" s="17" customFormat="1" ht="97.5" customHeight="1">
      <c r="A18" s="67">
        <v>5</v>
      </c>
      <c r="B18" s="70" t="s">
        <v>154</v>
      </c>
      <c r="C18" s="49" t="s">
        <v>45</v>
      </c>
      <c r="D18" s="72">
        <v>72</v>
      </c>
      <c r="E18" s="66" t="s">
        <v>115</v>
      </c>
      <c r="F18" s="72">
        <v>0</v>
      </c>
      <c r="G18" s="50"/>
      <c r="H18" s="50"/>
      <c r="I18" s="73" t="s">
        <v>38</v>
      </c>
      <c r="J18" s="66">
        <f t="shared" si="0"/>
        <v>1</v>
      </c>
      <c r="K18" s="50" t="s">
        <v>62</v>
      </c>
      <c r="L18" s="50" t="s">
        <v>7</v>
      </c>
      <c r="M18" s="52"/>
      <c r="N18" s="53"/>
      <c r="O18" s="53"/>
      <c r="P18" s="54"/>
      <c r="Q18" s="53"/>
      <c r="R18" s="53"/>
      <c r="S18" s="55"/>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63"/>
      <c r="AV18" s="56"/>
      <c r="AW18" s="56"/>
      <c r="AX18" s="56"/>
      <c r="AY18" s="56"/>
      <c r="AZ18" s="56"/>
      <c r="BA18" s="57">
        <f t="shared" si="2"/>
        <v>0</v>
      </c>
      <c r="BB18" s="58">
        <f t="shared" si="1"/>
        <v>0</v>
      </c>
      <c r="BC18" s="74" t="str">
        <f t="shared" si="3"/>
        <v>INR Zero Only</v>
      </c>
      <c r="IE18" s="18">
        <v>1.02</v>
      </c>
      <c r="IF18" s="18" t="s">
        <v>41</v>
      </c>
      <c r="IG18" s="18" t="s">
        <v>42</v>
      </c>
      <c r="IH18" s="18">
        <v>213</v>
      </c>
      <c r="II18" s="18" t="s">
        <v>37</v>
      </c>
    </row>
    <row r="19" spans="1:243" s="17" customFormat="1" ht="56.25" customHeight="1">
      <c r="A19" s="67">
        <v>6</v>
      </c>
      <c r="B19" s="59" t="s">
        <v>128</v>
      </c>
      <c r="C19" s="49" t="s">
        <v>48</v>
      </c>
      <c r="D19" s="72">
        <v>17.32</v>
      </c>
      <c r="E19" s="66" t="s">
        <v>123</v>
      </c>
      <c r="F19" s="72">
        <v>0</v>
      </c>
      <c r="G19" s="50"/>
      <c r="H19" s="50"/>
      <c r="I19" s="73" t="s">
        <v>38</v>
      </c>
      <c r="J19" s="66">
        <f t="shared" si="0"/>
        <v>1</v>
      </c>
      <c r="K19" s="50" t="s">
        <v>62</v>
      </c>
      <c r="L19" s="50" t="s">
        <v>7</v>
      </c>
      <c r="M19" s="52"/>
      <c r="N19" s="53"/>
      <c r="O19" s="53"/>
      <c r="P19" s="54"/>
      <c r="Q19" s="53"/>
      <c r="R19" s="53"/>
      <c r="S19" s="55"/>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t="shared" si="2"/>
        <v>0</v>
      </c>
      <c r="BB19" s="58">
        <f t="shared" si="1"/>
        <v>0</v>
      </c>
      <c r="BC19" s="74" t="str">
        <f t="shared" si="3"/>
        <v>INR Zero Only</v>
      </c>
      <c r="IE19" s="18">
        <v>2</v>
      </c>
      <c r="IF19" s="18" t="s">
        <v>34</v>
      </c>
      <c r="IG19" s="18" t="s">
        <v>44</v>
      </c>
      <c r="IH19" s="18">
        <v>10</v>
      </c>
      <c r="II19" s="18" t="s">
        <v>37</v>
      </c>
    </row>
    <row r="20" spans="1:243" s="17" customFormat="1" ht="64.5" customHeight="1">
      <c r="A20" s="67">
        <v>7</v>
      </c>
      <c r="B20" s="68" t="s">
        <v>129</v>
      </c>
      <c r="C20" s="49" t="s">
        <v>49</v>
      </c>
      <c r="D20" s="72">
        <v>60</v>
      </c>
      <c r="E20" s="66" t="s">
        <v>115</v>
      </c>
      <c r="F20" s="72">
        <v>0</v>
      </c>
      <c r="G20" s="50"/>
      <c r="H20" s="51"/>
      <c r="I20" s="73" t="s">
        <v>38</v>
      </c>
      <c r="J20" s="66">
        <f>IF(I20="Less(-)",-1,1)</f>
        <v>1</v>
      </c>
      <c r="K20" s="50" t="s">
        <v>62</v>
      </c>
      <c r="L20" s="50" t="s">
        <v>7</v>
      </c>
      <c r="M20" s="52"/>
      <c r="N20" s="53"/>
      <c r="O20" s="53"/>
      <c r="P20" s="54"/>
      <c r="Q20" s="53"/>
      <c r="R20" s="53"/>
      <c r="S20" s="55"/>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f>total_amount_ba($B$2,$D$2,D20,F20,J20,K20,M20)</f>
        <v>0</v>
      </c>
      <c r="BB20" s="58">
        <f>BA20+SUM(N20:AZ20)</f>
        <v>0</v>
      </c>
      <c r="BC20" s="74" t="str">
        <f>SpellNumber(L20,BB20)</f>
        <v>INR Zero Only</v>
      </c>
      <c r="IE20" s="18">
        <v>1.01</v>
      </c>
      <c r="IF20" s="18" t="s">
        <v>39</v>
      </c>
      <c r="IG20" s="18" t="s">
        <v>35</v>
      </c>
      <c r="IH20" s="18">
        <v>123.223</v>
      </c>
      <c r="II20" s="18" t="s">
        <v>37</v>
      </c>
    </row>
    <row r="21" spans="1:243" s="17" customFormat="1" ht="148.5" customHeight="1">
      <c r="A21" s="67">
        <v>8</v>
      </c>
      <c r="B21" s="68" t="s">
        <v>155</v>
      </c>
      <c r="C21" s="49" t="s">
        <v>50</v>
      </c>
      <c r="D21" s="72">
        <v>13.52</v>
      </c>
      <c r="E21" s="66" t="s">
        <v>115</v>
      </c>
      <c r="F21" s="72">
        <v>0</v>
      </c>
      <c r="G21" s="50"/>
      <c r="H21" s="50"/>
      <c r="I21" s="73" t="s">
        <v>38</v>
      </c>
      <c r="J21" s="66">
        <f t="shared" si="0"/>
        <v>1</v>
      </c>
      <c r="K21" s="50" t="s">
        <v>62</v>
      </c>
      <c r="L21" s="50" t="s">
        <v>7</v>
      </c>
      <c r="M21" s="52"/>
      <c r="N21" s="53"/>
      <c r="O21" s="53"/>
      <c r="P21" s="61"/>
      <c r="Q21" s="53"/>
      <c r="R21" s="53"/>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 t="shared" si="2"/>
        <v>0</v>
      </c>
      <c r="BB21" s="58">
        <f t="shared" si="1"/>
        <v>0</v>
      </c>
      <c r="BC21" s="74" t="str">
        <f t="shared" si="3"/>
        <v>INR Zero Only</v>
      </c>
      <c r="IE21" s="18">
        <v>3</v>
      </c>
      <c r="IF21" s="18" t="s">
        <v>46</v>
      </c>
      <c r="IG21" s="18" t="s">
        <v>47</v>
      </c>
      <c r="IH21" s="18">
        <v>10</v>
      </c>
      <c r="II21" s="18" t="s">
        <v>37</v>
      </c>
    </row>
    <row r="22" spans="1:243" s="43" customFormat="1" ht="114.75" customHeight="1">
      <c r="A22" s="67">
        <v>9</v>
      </c>
      <c r="B22" s="69" t="s">
        <v>156</v>
      </c>
      <c r="C22" s="49" t="s">
        <v>51</v>
      </c>
      <c r="D22" s="72">
        <v>163.6</v>
      </c>
      <c r="E22" s="66" t="s">
        <v>115</v>
      </c>
      <c r="F22" s="72">
        <v>0</v>
      </c>
      <c r="G22" s="75"/>
      <c r="H22" s="75"/>
      <c r="I22" s="73" t="s">
        <v>38</v>
      </c>
      <c r="J22" s="66">
        <f>IF(I22="Less(-)",-1,1)</f>
        <v>1</v>
      </c>
      <c r="K22" s="75" t="s">
        <v>62</v>
      </c>
      <c r="L22" s="75" t="s">
        <v>7</v>
      </c>
      <c r="M22" s="76"/>
      <c r="N22" s="77"/>
      <c r="O22" s="77"/>
      <c r="P22" s="90"/>
      <c r="Q22" s="77"/>
      <c r="R22" s="77"/>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91">
        <f aca="true" t="shared" si="4" ref="BA22:BA32">total_amount_ba($B$2,$D$2,D22,F22,J22,K22,M22)</f>
        <v>0</v>
      </c>
      <c r="BB22" s="92">
        <f>BA22+SUM(N22:AZ22)</f>
        <v>0</v>
      </c>
      <c r="BC22" s="74" t="str">
        <f aca="true" t="shared" si="5" ref="BC22:BC32">SpellNumber(L22,BB22)</f>
        <v>INR Zero Only</v>
      </c>
      <c r="IE22" s="44">
        <v>2</v>
      </c>
      <c r="IF22" s="44" t="s">
        <v>34</v>
      </c>
      <c r="IG22" s="44" t="s">
        <v>44</v>
      </c>
      <c r="IH22" s="44">
        <v>10</v>
      </c>
      <c r="II22" s="44" t="s">
        <v>37</v>
      </c>
    </row>
    <row r="23" spans="1:243" s="17" customFormat="1" ht="57.75" customHeight="1">
      <c r="A23" s="67">
        <v>10</v>
      </c>
      <c r="B23" s="71" t="s">
        <v>157</v>
      </c>
      <c r="C23" s="49" t="s">
        <v>52</v>
      </c>
      <c r="D23" s="79">
        <v>3.592</v>
      </c>
      <c r="E23" s="66" t="s">
        <v>114</v>
      </c>
      <c r="F23" s="72">
        <v>0</v>
      </c>
      <c r="G23" s="50"/>
      <c r="H23" s="50"/>
      <c r="I23" s="73" t="s">
        <v>38</v>
      </c>
      <c r="J23" s="66">
        <f>IF(I23="Less(-)",-1,1)</f>
        <v>1</v>
      </c>
      <c r="K23" s="50" t="s">
        <v>62</v>
      </c>
      <c r="L23" s="50" t="s">
        <v>7</v>
      </c>
      <c r="M23" s="52"/>
      <c r="N23" s="53"/>
      <c r="O23" s="53"/>
      <c r="P23" s="54"/>
      <c r="Q23" s="53"/>
      <c r="R23" s="53"/>
      <c r="S23" s="55"/>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4"/>
        <v>0</v>
      </c>
      <c r="BB23" s="58">
        <f>BA23+SUM(N23:AZ23)</f>
        <v>0</v>
      </c>
      <c r="BC23" s="74" t="str">
        <f t="shared" si="5"/>
        <v>INR Zero Only</v>
      </c>
      <c r="IE23" s="18">
        <v>3</v>
      </c>
      <c r="IF23" s="18" t="s">
        <v>46</v>
      </c>
      <c r="IG23" s="18" t="s">
        <v>47</v>
      </c>
      <c r="IH23" s="18">
        <v>10</v>
      </c>
      <c r="II23" s="18" t="s">
        <v>37</v>
      </c>
    </row>
    <row r="24" spans="1:243" s="17" customFormat="1" ht="83.25" customHeight="1">
      <c r="A24" s="67">
        <v>11</v>
      </c>
      <c r="B24" s="62" t="s">
        <v>130</v>
      </c>
      <c r="C24" s="49" t="s">
        <v>126</v>
      </c>
      <c r="D24" s="72">
        <v>97.28</v>
      </c>
      <c r="E24" s="66" t="s">
        <v>115</v>
      </c>
      <c r="F24" s="72">
        <v>0</v>
      </c>
      <c r="G24" s="50"/>
      <c r="H24" s="50"/>
      <c r="I24" s="73" t="s">
        <v>38</v>
      </c>
      <c r="J24" s="66">
        <f>IF(I24="Less(-)",-1,1)</f>
        <v>1</v>
      </c>
      <c r="K24" s="50" t="s">
        <v>62</v>
      </c>
      <c r="L24" s="50" t="s">
        <v>7</v>
      </c>
      <c r="M24" s="52"/>
      <c r="N24" s="53"/>
      <c r="O24" s="53"/>
      <c r="P24" s="54"/>
      <c r="Q24" s="53"/>
      <c r="R24" s="53"/>
      <c r="S24" s="55"/>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 t="shared" si="4"/>
        <v>0</v>
      </c>
      <c r="BB24" s="58">
        <f t="shared" si="1"/>
        <v>0</v>
      </c>
      <c r="BC24" s="74" t="str">
        <f t="shared" si="5"/>
        <v>INR Zero Only</v>
      </c>
      <c r="IE24" s="18">
        <v>1.01</v>
      </c>
      <c r="IF24" s="18" t="s">
        <v>39</v>
      </c>
      <c r="IG24" s="18" t="s">
        <v>35</v>
      </c>
      <c r="IH24" s="18">
        <v>123.223</v>
      </c>
      <c r="II24" s="18" t="s">
        <v>37</v>
      </c>
    </row>
    <row r="25" spans="1:243" s="17" customFormat="1" ht="83.25" customHeight="1">
      <c r="A25" s="67">
        <v>12</v>
      </c>
      <c r="B25" s="59" t="s">
        <v>131</v>
      </c>
      <c r="C25" s="49" t="s">
        <v>53</v>
      </c>
      <c r="D25" s="72">
        <v>26</v>
      </c>
      <c r="E25" s="66" t="s">
        <v>125</v>
      </c>
      <c r="F25" s="72">
        <v>0</v>
      </c>
      <c r="G25" s="50"/>
      <c r="H25" s="50"/>
      <c r="I25" s="73" t="s">
        <v>38</v>
      </c>
      <c r="J25" s="66">
        <f>IF(I25="Less(-)",-1,1)</f>
        <v>1</v>
      </c>
      <c r="K25" s="50" t="s">
        <v>62</v>
      </c>
      <c r="L25" s="50" t="s">
        <v>7</v>
      </c>
      <c r="M25" s="52"/>
      <c r="N25" s="53"/>
      <c r="O25" s="53"/>
      <c r="P25" s="54"/>
      <c r="Q25" s="53"/>
      <c r="R25" s="53"/>
      <c r="S25" s="55"/>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63"/>
      <c r="AV25" s="56"/>
      <c r="AW25" s="56"/>
      <c r="AX25" s="56"/>
      <c r="AY25" s="56"/>
      <c r="AZ25" s="56"/>
      <c r="BA25" s="57">
        <f t="shared" si="4"/>
        <v>0</v>
      </c>
      <c r="BB25" s="58">
        <f t="shared" si="1"/>
        <v>0</v>
      </c>
      <c r="BC25" s="74" t="str">
        <f t="shared" si="5"/>
        <v>INR Zero Only</v>
      </c>
      <c r="IE25" s="18">
        <v>1.02</v>
      </c>
      <c r="IF25" s="18" t="s">
        <v>41</v>
      </c>
      <c r="IG25" s="18" t="s">
        <v>42</v>
      </c>
      <c r="IH25" s="18">
        <v>213</v>
      </c>
      <c r="II25" s="18" t="s">
        <v>37</v>
      </c>
    </row>
    <row r="26" spans="1:243" s="17" customFormat="1" ht="112.5" customHeight="1">
      <c r="A26" s="67">
        <v>13</v>
      </c>
      <c r="B26" s="71" t="s">
        <v>158</v>
      </c>
      <c r="C26" s="49" t="s">
        <v>54</v>
      </c>
      <c r="D26" s="72">
        <v>48.8</v>
      </c>
      <c r="E26" s="66" t="s">
        <v>115</v>
      </c>
      <c r="F26" s="72">
        <v>0</v>
      </c>
      <c r="G26" s="50"/>
      <c r="H26" s="50"/>
      <c r="I26" s="73" t="s">
        <v>38</v>
      </c>
      <c r="J26" s="66">
        <f aca="true" t="shared" si="6" ref="J26:J53">IF(I26="Less(-)",-1,1)</f>
        <v>1</v>
      </c>
      <c r="K26" s="50" t="s">
        <v>62</v>
      </c>
      <c r="L26" s="50" t="s">
        <v>7</v>
      </c>
      <c r="M26" s="52"/>
      <c r="N26" s="53"/>
      <c r="O26" s="53"/>
      <c r="P26" s="54"/>
      <c r="Q26" s="53"/>
      <c r="R26" s="53"/>
      <c r="S26" s="55"/>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7">
        <f t="shared" si="4"/>
        <v>0</v>
      </c>
      <c r="BB26" s="58">
        <f t="shared" si="1"/>
        <v>0</v>
      </c>
      <c r="BC26" s="74" t="str">
        <f t="shared" si="5"/>
        <v>INR Zero Only</v>
      </c>
      <c r="IE26" s="18">
        <v>1.02</v>
      </c>
      <c r="IF26" s="18" t="s">
        <v>41</v>
      </c>
      <c r="IG26" s="18" t="s">
        <v>42</v>
      </c>
      <c r="IH26" s="18">
        <v>213</v>
      </c>
      <c r="II26" s="18" t="s">
        <v>37</v>
      </c>
    </row>
    <row r="27" spans="1:243" s="17" customFormat="1" ht="75" customHeight="1">
      <c r="A27" s="67">
        <v>14</v>
      </c>
      <c r="B27" s="68" t="s">
        <v>159</v>
      </c>
      <c r="C27" s="49" t="s">
        <v>55</v>
      </c>
      <c r="D27" s="72">
        <v>256</v>
      </c>
      <c r="E27" s="66" t="s">
        <v>135</v>
      </c>
      <c r="F27" s="72">
        <v>0</v>
      </c>
      <c r="G27" s="50"/>
      <c r="H27" s="50"/>
      <c r="I27" s="73" t="s">
        <v>38</v>
      </c>
      <c r="J27" s="66">
        <f t="shared" si="6"/>
        <v>1</v>
      </c>
      <c r="K27" s="50" t="s">
        <v>62</v>
      </c>
      <c r="L27" s="50" t="s">
        <v>7</v>
      </c>
      <c r="M27" s="52"/>
      <c r="N27" s="53"/>
      <c r="O27" s="53"/>
      <c r="P27" s="61"/>
      <c r="Q27" s="53"/>
      <c r="R27" s="53"/>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7">
        <f t="shared" si="4"/>
        <v>0</v>
      </c>
      <c r="BB27" s="58">
        <f t="shared" si="1"/>
        <v>0</v>
      </c>
      <c r="BC27" s="74" t="str">
        <f t="shared" si="5"/>
        <v>INR Zero Only</v>
      </c>
      <c r="IE27" s="18">
        <v>2</v>
      </c>
      <c r="IF27" s="18" t="s">
        <v>34</v>
      </c>
      <c r="IG27" s="18" t="s">
        <v>44</v>
      </c>
      <c r="IH27" s="18">
        <v>10</v>
      </c>
      <c r="II27" s="18" t="s">
        <v>37</v>
      </c>
    </row>
    <row r="28" spans="1:243" s="17" customFormat="1" ht="47.25" customHeight="1">
      <c r="A28" s="67">
        <v>15</v>
      </c>
      <c r="B28" s="71" t="s">
        <v>132</v>
      </c>
      <c r="C28" s="49" t="s">
        <v>56</v>
      </c>
      <c r="D28" s="72">
        <v>72</v>
      </c>
      <c r="E28" s="66" t="s">
        <v>135</v>
      </c>
      <c r="F28" s="72">
        <v>0</v>
      </c>
      <c r="G28" s="50"/>
      <c r="H28" s="50"/>
      <c r="I28" s="73" t="s">
        <v>38</v>
      </c>
      <c r="J28" s="66">
        <f t="shared" si="6"/>
        <v>1</v>
      </c>
      <c r="K28" s="50" t="s">
        <v>62</v>
      </c>
      <c r="L28" s="50" t="s">
        <v>7</v>
      </c>
      <c r="M28" s="52"/>
      <c r="N28" s="53"/>
      <c r="O28" s="53"/>
      <c r="P28" s="61"/>
      <c r="Q28" s="53"/>
      <c r="R28" s="53"/>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7">
        <f>total_amount_ba($B$2,$D$2,D28,F28,J28,K28,M28)</f>
        <v>0</v>
      </c>
      <c r="BB28" s="58">
        <f>BA28+SUM(N28:AZ28)</f>
        <v>0</v>
      </c>
      <c r="BC28" s="74" t="str">
        <f>SpellNumber(L28,BB28)</f>
        <v>INR Zero Only</v>
      </c>
      <c r="IE28" s="18">
        <v>1.01</v>
      </c>
      <c r="IF28" s="18" t="s">
        <v>39</v>
      </c>
      <c r="IG28" s="18" t="s">
        <v>35</v>
      </c>
      <c r="IH28" s="18">
        <v>123.223</v>
      </c>
      <c r="II28" s="18" t="s">
        <v>37</v>
      </c>
    </row>
    <row r="29" spans="1:243" s="17" customFormat="1" ht="54" customHeight="1">
      <c r="A29" s="67">
        <v>16.1</v>
      </c>
      <c r="B29" s="71" t="s">
        <v>133</v>
      </c>
      <c r="C29" s="49" t="s">
        <v>57</v>
      </c>
      <c r="D29" s="72">
        <v>90</v>
      </c>
      <c r="E29" s="66" t="s">
        <v>135</v>
      </c>
      <c r="F29" s="72">
        <v>0</v>
      </c>
      <c r="G29" s="50"/>
      <c r="H29" s="50"/>
      <c r="I29" s="73" t="s">
        <v>38</v>
      </c>
      <c r="J29" s="66">
        <f t="shared" si="6"/>
        <v>1</v>
      </c>
      <c r="K29" s="50" t="s">
        <v>62</v>
      </c>
      <c r="L29" s="50" t="s">
        <v>7</v>
      </c>
      <c r="M29" s="52"/>
      <c r="N29" s="53"/>
      <c r="O29" s="53"/>
      <c r="P29" s="61"/>
      <c r="Q29" s="53"/>
      <c r="R29" s="53"/>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7">
        <f t="shared" si="4"/>
        <v>0</v>
      </c>
      <c r="BB29" s="58">
        <f t="shared" si="1"/>
        <v>0</v>
      </c>
      <c r="BC29" s="74" t="str">
        <f t="shared" si="5"/>
        <v>INR Zero Only</v>
      </c>
      <c r="IE29" s="18">
        <v>3</v>
      </c>
      <c r="IF29" s="18" t="s">
        <v>46</v>
      </c>
      <c r="IG29" s="18" t="s">
        <v>47</v>
      </c>
      <c r="IH29" s="18">
        <v>10</v>
      </c>
      <c r="II29" s="18" t="s">
        <v>37</v>
      </c>
    </row>
    <row r="30" spans="1:243" s="17" customFormat="1" ht="21.75" customHeight="1">
      <c r="A30" s="67">
        <v>16.2</v>
      </c>
      <c r="B30" s="62" t="s">
        <v>134</v>
      </c>
      <c r="C30" s="49" t="s">
        <v>58</v>
      </c>
      <c r="D30" s="72">
        <v>195</v>
      </c>
      <c r="E30" s="66" t="s">
        <v>135</v>
      </c>
      <c r="F30" s="72">
        <v>0</v>
      </c>
      <c r="G30" s="50"/>
      <c r="H30" s="50"/>
      <c r="I30" s="73" t="s">
        <v>38</v>
      </c>
      <c r="J30" s="66">
        <f>IF(I30="Less(-)",-1,1)</f>
        <v>1</v>
      </c>
      <c r="K30" s="50" t="s">
        <v>62</v>
      </c>
      <c r="L30" s="50" t="s">
        <v>7</v>
      </c>
      <c r="M30" s="52"/>
      <c r="N30" s="53"/>
      <c r="O30" s="53"/>
      <c r="P30" s="61"/>
      <c r="Q30" s="53"/>
      <c r="R30" s="53"/>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64">
        <f t="shared" si="4"/>
        <v>0</v>
      </c>
      <c r="BB30" s="65">
        <f>BA30+SUM(N30:AZ30)</f>
        <v>0</v>
      </c>
      <c r="BC30" s="74" t="str">
        <f t="shared" si="5"/>
        <v>INR Zero Only</v>
      </c>
      <c r="IE30" s="18">
        <v>2</v>
      </c>
      <c r="IF30" s="18" t="s">
        <v>34</v>
      </c>
      <c r="IG30" s="18" t="s">
        <v>44</v>
      </c>
      <c r="IH30" s="18">
        <v>10</v>
      </c>
      <c r="II30" s="18" t="s">
        <v>37</v>
      </c>
    </row>
    <row r="31" spans="1:243" s="17" customFormat="1" ht="54.75" customHeight="1">
      <c r="A31" s="67">
        <v>17.1</v>
      </c>
      <c r="B31" s="71" t="s">
        <v>160</v>
      </c>
      <c r="C31" s="49" t="s">
        <v>67</v>
      </c>
      <c r="D31" s="72">
        <v>110</v>
      </c>
      <c r="E31" s="66" t="s">
        <v>135</v>
      </c>
      <c r="F31" s="72">
        <v>0</v>
      </c>
      <c r="G31" s="50"/>
      <c r="H31" s="51"/>
      <c r="I31" s="73" t="s">
        <v>38</v>
      </c>
      <c r="J31" s="66">
        <f t="shared" si="6"/>
        <v>1</v>
      </c>
      <c r="K31" s="50" t="s">
        <v>62</v>
      </c>
      <c r="L31" s="50" t="s">
        <v>7</v>
      </c>
      <c r="M31" s="52"/>
      <c r="N31" s="53"/>
      <c r="O31" s="53"/>
      <c r="P31" s="54"/>
      <c r="Q31" s="53"/>
      <c r="R31" s="53"/>
      <c r="S31" s="55"/>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7">
        <f t="shared" si="4"/>
        <v>0</v>
      </c>
      <c r="BB31" s="58">
        <f t="shared" si="1"/>
        <v>0</v>
      </c>
      <c r="BC31" s="74" t="str">
        <f t="shared" si="5"/>
        <v>INR Zero Only</v>
      </c>
      <c r="IE31" s="18">
        <v>1.01</v>
      </c>
      <c r="IF31" s="18" t="s">
        <v>39</v>
      </c>
      <c r="IG31" s="18" t="s">
        <v>35</v>
      </c>
      <c r="IH31" s="18">
        <v>123.223</v>
      </c>
      <c r="II31" s="18" t="s">
        <v>37</v>
      </c>
    </row>
    <row r="32" spans="1:243" s="17" customFormat="1" ht="21.75" customHeight="1">
      <c r="A32" s="67">
        <v>17.2</v>
      </c>
      <c r="B32" s="62" t="s">
        <v>136</v>
      </c>
      <c r="C32" s="49" t="s">
        <v>68</v>
      </c>
      <c r="D32" s="72">
        <v>100</v>
      </c>
      <c r="E32" s="66" t="s">
        <v>135</v>
      </c>
      <c r="F32" s="72">
        <v>0</v>
      </c>
      <c r="G32" s="50"/>
      <c r="H32" s="50"/>
      <c r="I32" s="73" t="s">
        <v>38</v>
      </c>
      <c r="J32" s="66">
        <f>IF(I32="Less(-)",-1,1)</f>
        <v>1</v>
      </c>
      <c r="K32" s="50" t="s">
        <v>62</v>
      </c>
      <c r="L32" s="50" t="s">
        <v>7</v>
      </c>
      <c r="M32" s="52"/>
      <c r="N32" s="53"/>
      <c r="O32" s="53"/>
      <c r="P32" s="54"/>
      <c r="Q32" s="53"/>
      <c r="R32" s="53"/>
      <c r="S32" s="55"/>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63"/>
      <c r="AV32" s="56"/>
      <c r="AW32" s="56"/>
      <c r="AX32" s="56"/>
      <c r="AY32" s="56"/>
      <c r="AZ32" s="56"/>
      <c r="BA32" s="57">
        <f t="shared" si="4"/>
        <v>0</v>
      </c>
      <c r="BB32" s="58">
        <f>BA32+SUM(N32:AZ32)</f>
        <v>0</v>
      </c>
      <c r="BC32" s="74" t="str">
        <f t="shared" si="5"/>
        <v>INR Zero Only</v>
      </c>
      <c r="IE32" s="18">
        <v>1.02</v>
      </c>
      <c r="IF32" s="18" t="s">
        <v>41</v>
      </c>
      <c r="IG32" s="18" t="s">
        <v>42</v>
      </c>
      <c r="IH32" s="18">
        <v>213</v>
      </c>
      <c r="II32" s="18" t="s">
        <v>37</v>
      </c>
    </row>
    <row r="33" spans="1:243" s="17" customFormat="1" ht="68.25" customHeight="1">
      <c r="A33" s="67">
        <v>18</v>
      </c>
      <c r="B33" s="87" t="s">
        <v>161</v>
      </c>
      <c r="C33" s="49" t="s">
        <v>69</v>
      </c>
      <c r="D33" s="72">
        <v>72</v>
      </c>
      <c r="E33" s="66" t="s">
        <v>116</v>
      </c>
      <c r="F33" s="72">
        <v>0</v>
      </c>
      <c r="G33" s="50"/>
      <c r="H33" s="50"/>
      <c r="I33" s="73" t="s">
        <v>38</v>
      </c>
      <c r="J33" s="66">
        <f>IF(I33="Less(-)",-1,1)</f>
        <v>1</v>
      </c>
      <c r="K33" s="50" t="s">
        <v>62</v>
      </c>
      <c r="L33" s="50" t="s">
        <v>7</v>
      </c>
      <c r="M33" s="52"/>
      <c r="N33" s="53"/>
      <c r="O33" s="53"/>
      <c r="P33" s="54"/>
      <c r="Q33" s="53"/>
      <c r="R33" s="53"/>
      <c r="S33" s="55"/>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7">
        <f>total_amount_ba($B$2,$D$2,D33,F33,J33,K33,M33)</f>
        <v>0</v>
      </c>
      <c r="BB33" s="58">
        <f>BA33+SUM(N33:AZ33)</f>
        <v>0</v>
      </c>
      <c r="BC33" s="74" t="str">
        <f>SpellNumber(L33,BB33)</f>
        <v>INR Zero Only</v>
      </c>
      <c r="IE33" s="18">
        <v>1.02</v>
      </c>
      <c r="IF33" s="18" t="s">
        <v>41</v>
      </c>
      <c r="IG33" s="18" t="s">
        <v>42</v>
      </c>
      <c r="IH33" s="18">
        <v>213</v>
      </c>
      <c r="II33" s="18" t="s">
        <v>37</v>
      </c>
    </row>
    <row r="34" spans="1:243" s="17" customFormat="1" ht="93.75" customHeight="1">
      <c r="A34" s="67">
        <v>19</v>
      </c>
      <c r="B34" s="71" t="s">
        <v>137</v>
      </c>
      <c r="C34" s="49" t="s">
        <v>127</v>
      </c>
      <c r="D34" s="72">
        <v>101.4</v>
      </c>
      <c r="E34" s="66" t="s">
        <v>125</v>
      </c>
      <c r="F34" s="72">
        <v>0</v>
      </c>
      <c r="G34" s="50"/>
      <c r="H34" s="50"/>
      <c r="I34" s="73" t="s">
        <v>38</v>
      </c>
      <c r="J34" s="66">
        <f>IF(I34="Less(-)",-1,1)</f>
        <v>1</v>
      </c>
      <c r="K34" s="50" t="s">
        <v>62</v>
      </c>
      <c r="L34" s="50" t="s">
        <v>7</v>
      </c>
      <c r="M34" s="52"/>
      <c r="N34" s="53"/>
      <c r="O34" s="53"/>
      <c r="P34" s="54"/>
      <c r="Q34" s="53"/>
      <c r="R34" s="53"/>
      <c r="S34" s="55"/>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f>total_amount_ba($B$2,$D$2,D34,F34,J34,K34,M34)</f>
        <v>0</v>
      </c>
      <c r="BB34" s="58">
        <f>BA34+SUM(N34:AZ34)</f>
        <v>0</v>
      </c>
      <c r="BC34" s="74" t="str">
        <f>SpellNumber(L34,BB34)</f>
        <v>INR Zero Only</v>
      </c>
      <c r="IE34" s="18">
        <v>1.02</v>
      </c>
      <c r="IF34" s="18" t="s">
        <v>41</v>
      </c>
      <c r="IG34" s="18" t="s">
        <v>42</v>
      </c>
      <c r="IH34" s="18">
        <v>213</v>
      </c>
      <c r="II34" s="18" t="s">
        <v>37</v>
      </c>
    </row>
    <row r="35" spans="1:243" s="17" customFormat="1" ht="73.5" customHeight="1">
      <c r="A35" s="80">
        <v>20.1</v>
      </c>
      <c r="B35" s="71" t="s">
        <v>162</v>
      </c>
      <c r="C35" s="49" t="s">
        <v>70</v>
      </c>
      <c r="D35" s="72">
        <v>25</v>
      </c>
      <c r="E35" s="66" t="s">
        <v>121</v>
      </c>
      <c r="F35" s="72">
        <v>0</v>
      </c>
      <c r="G35" s="50"/>
      <c r="H35" s="50"/>
      <c r="I35" s="73" t="s">
        <v>38</v>
      </c>
      <c r="J35" s="66">
        <f t="shared" si="6"/>
        <v>1</v>
      </c>
      <c r="K35" s="50" t="s">
        <v>62</v>
      </c>
      <c r="L35" s="50" t="s">
        <v>7</v>
      </c>
      <c r="M35" s="52"/>
      <c r="N35" s="53"/>
      <c r="O35" s="53"/>
      <c r="P35" s="54"/>
      <c r="Q35" s="53"/>
      <c r="R35" s="53"/>
      <c r="S35" s="55"/>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f aca="true" t="shared" si="7" ref="BA35:BA43">total_amount_ba($B$2,$D$2,D35,F35,J35,K35,M35)</f>
        <v>0</v>
      </c>
      <c r="BB35" s="58">
        <f t="shared" si="1"/>
        <v>0</v>
      </c>
      <c r="BC35" s="74" t="str">
        <f aca="true" t="shared" si="8" ref="BC35:BC43">SpellNumber(L35,BB35)</f>
        <v>INR Zero Only</v>
      </c>
      <c r="IE35" s="18">
        <v>3</v>
      </c>
      <c r="IF35" s="18" t="s">
        <v>46</v>
      </c>
      <c r="IG35" s="18" t="s">
        <v>47</v>
      </c>
      <c r="IH35" s="18">
        <v>10</v>
      </c>
      <c r="II35" s="18" t="s">
        <v>37</v>
      </c>
    </row>
    <row r="36" spans="1:243" s="17" customFormat="1" ht="20.25" customHeight="1">
      <c r="A36" s="67">
        <v>20.2</v>
      </c>
      <c r="B36" s="68" t="s">
        <v>138</v>
      </c>
      <c r="C36" s="49" t="s">
        <v>71</v>
      </c>
      <c r="D36" s="72">
        <v>90</v>
      </c>
      <c r="E36" s="66" t="s">
        <v>121</v>
      </c>
      <c r="F36" s="72">
        <v>0</v>
      </c>
      <c r="G36" s="50"/>
      <c r="H36" s="50"/>
      <c r="I36" s="73" t="s">
        <v>38</v>
      </c>
      <c r="J36" s="66">
        <f t="shared" si="6"/>
        <v>1</v>
      </c>
      <c r="K36" s="50" t="s">
        <v>62</v>
      </c>
      <c r="L36" s="50" t="s">
        <v>7</v>
      </c>
      <c r="M36" s="52"/>
      <c r="N36" s="53"/>
      <c r="O36" s="53"/>
      <c r="P36" s="54"/>
      <c r="Q36" s="53"/>
      <c r="R36" s="53"/>
      <c r="S36" s="55"/>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7">
        <f t="shared" si="7"/>
        <v>0</v>
      </c>
      <c r="BB36" s="58">
        <f t="shared" si="1"/>
        <v>0</v>
      </c>
      <c r="BC36" s="74" t="str">
        <f t="shared" si="8"/>
        <v>INR Zero Only</v>
      </c>
      <c r="IE36" s="18">
        <v>1.01</v>
      </c>
      <c r="IF36" s="18" t="s">
        <v>39</v>
      </c>
      <c r="IG36" s="18" t="s">
        <v>35</v>
      </c>
      <c r="IH36" s="18">
        <v>123.223</v>
      </c>
      <c r="II36" s="18" t="s">
        <v>37</v>
      </c>
    </row>
    <row r="37" spans="1:243" s="17" customFormat="1" ht="81" customHeight="1">
      <c r="A37" s="67">
        <v>21.1</v>
      </c>
      <c r="B37" s="68" t="s">
        <v>139</v>
      </c>
      <c r="C37" s="49" t="s">
        <v>72</v>
      </c>
      <c r="D37" s="72">
        <v>10</v>
      </c>
      <c r="E37" s="66" t="s">
        <v>135</v>
      </c>
      <c r="F37" s="72">
        <v>0</v>
      </c>
      <c r="G37" s="50"/>
      <c r="H37" s="50"/>
      <c r="I37" s="73" t="s">
        <v>38</v>
      </c>
      <c r="J37" s="66">
        <f t="shared" si="6"/>
        <v>1</v>
      </c>
      <c r="K37" s="50" t="s">
        <v>62</v>
      </c>
      <c r="L37" s="50" t="s">
        <v>7</v>
      </c>
      <c r="M37" s="52"/>
      <c r="N37" s="53"/>
      <c r="O37" s="53"/>
      <c r="P37" s="61"/>
      <c r="Q37" s="53"/>
      <c r="R37" s="53"/>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7">
        <f t="shared" si="7"/>
        <v>0</v>
      </c>
      <c r="BB37" s="58">
        <f t="shared" si="1"/>
        <v>0</v>
      </c>
      <c r="BC37" s="74" t="str">
        <f t="shared" si="8"/>
        <v>INR Zero Only</v>
      </c>
      <c r="IE37" s="18">
        <v>1.02</v>
      </c>
      <c r="IF37" s="18" t="s">
        <v>41</v>
      </c>
      <c r="IG37" s="18" t="s">
        <v>42</v>
      </c>
      <c r="IH37" s="18">
        <v>213</v>
      </c>
      <c r="II37" s="18" t="s">
        <v>37</v>
      </c>
    </row>
    <row r="38" spans="1:243" s="17" customFormat="1" ht="33.75" customHeight="1">
      <c r="A38" s="67">
        <v>21.2</v>
      </c>
      <c r="B38" s="69" t="s">
        <v>163</v>
      </c>
      <c r="C38" s="49" t="s">
        <v>73</v>
      </c>
      <c r="D38" s="72">
        <v>8</v>
      </c>
      <c r="E38" s="66" t="s">
        <v>135</v>
      </c>
      <c r="F38" s="72">
        <v>0</v>
      </c>
      <c r="G38" s="50"/>
      <c r="H38" s="50"/>
      <c r="I38" s="73" t="s">
        <v>38</v>
      </c>
      <c r="J38" s="66">
        <f t="shared" si="6"/>
        <v>1</v>
      </c>
      <c r="K38" s="50" t="s">
        <v>62</v>
      </c>
      <c r="L38" s="50" t="s">
        <v>7</v>
      </c>
      <c r="M38" s="52"/>
      <c r="N38" s="53"/>
      <c r="O38" s="53"/>
      <c r="P38" s="54"/>
      <c r="Q38" s="53"/>
      <c r="R38" s="53"/>
      <c r="S38" s="55"/>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7">
        <f t="shared" si="7"/>
        <v>0</v>
      </c>
      <c r="BB38" s="58">
        <f t="shared" si="1"/>
        <v>0</v>
      </c>
      <c r="BC38" s="74" t="str">
        <f t="shared" si="8"/>
        <v>INR Zero Only</v>
      </c>
      <c r="IE38" s="18">
        <v>2</v>
      </c>
      <c r="IF38" s="18" t="s">
        <v>34</v>
      </c>
      <c r="IG38" s="18" t="s">
        <v>44</v>
      </c>
      <c r="IH38" s="18">
        <v>10</v>
      </c>
      <c r="II38" s="18" t="s">
        <v>37</v>
      </c>
    </row>
    <row r="39" spans="1:243" s="17" customFormat="1" ht="23.25" customHeight="1">
      <c r="A39" s="67">
        <v>21.3</v>
      </c>
      <c r="B39" s="59" t="s">
        <v>140</v>
      </c>
      <c r="C39" s="49" t="s">
        <v>74</v>
      </c>
      <c r="D39" s="72">
        <v>16</v>
      </c>
      <c r="E39" s="66" t="s">
        <v>135</v>
      </c>
      <c r="F39" s="72">
        <v>0</v>
      </c>
      <c r="G39" s="50"/>
      <c r="H39" s="50"/>
      <c r="I39" s="73" t="s">
        <v>38</v>
      </c>
      <c r="J39" s="66">
        <f t="shared" si="6"/>
        <v>1</v>
      </c>
      <c r="K39" s="50" t="s">
        <v>62</v>
      </c>
      <c r="L39" s="50" t="s">
        <v>7</v>
      </c>
      <c r="M39" s="52"/>
      <c r="N39" s="53"/>
      <c r="O39" s="53"/>
      <c r="P39" s="54"/>
      <c r="Q39" s="53"/>
      <c r="R39" s="53"/>
      <c r="S39" s="55"/>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7">
        <f t="shared" si="7"/>
        <v>0</v>
      </c>
      <c r="BB39" s="58">
        <f t="shared" si="1"/>
        <v>0</v>
      </c>
      <c r="BC39" s="74" t="str">
        <f t="shared" si="8"/>
        <v>INR Zero Only</v>
      </c>
      <c r="IE39" s="18">
        <v>1.01</v>
      </c>
      <c r="IF39" s="18" t="s">
        <v>39</v>
      </c>
      <c r="IG39" s="18" t="s">
        <v>35</v>
      </c>
      <c r="IH39" s="18">
        <v>123.223</v>
      </c>
      <c r="II39" s="18" t="s">
        <v>37</v>
      </c>
    </row>
    <row r="40" spans="1:243" s="17" customFormat="1" ht="34.5" customHeight="1">
      <c r="A40" s="67">
        <v>22</v>
      </c>
      <c r="B40" s="71" t="s">
        <v>141</v>
      </c>
      <c r="C40" s="49" t="s">
        <v>75</v>
      </c>
      <c r="D40" s="72">
        <v>419.04</v>
      </c>
      <c r="E40" s="66" t="s">
        <v>115</v>
      </c>
      <c r="F40" s="72">
        <v>0</v>
      </c>
      <c r="G40" s="50"/>
      <c r="H40" s="50"/>
      <c r="I40" s="73" t="s">
        <v>38</v>
      </c>
      <c r="J40" s="66">
        <f>IF(I40="Less(-)",-1,1)</f>
        <v>1</v>
      </c>
      <c r="K40" s="50" t="s">
        <v>62</v>
      </c>
      <c r="L40" s="50" t="s">
        <v>7</v>
      </c>
      <c r="M40" s="52"/>
      <c r="N40" s="53"/>
      <c r="O40" s="53"/>
      <c r="P40" s="61"/>
      <c r="Q40" s="53"/>
      <c r="R40" s="53"/>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7">
        <f>total_amount_ba($B$2,$D$2,D40,F40,J40,K40,M40)</f>
        <v>0</v>
      </c>
      <c r="BB40" s="58">
        <f>BA40+SUM(N40:AZ40)</f>
        <v>0</v>
      </c>
      <c r="BC40" s="74" t="str">
        <f>SpellNumber(L40,BB40)</f>
        <v>INR Zero Only</v>
      </c>
      <c r="IE40" s="18">
        <v>2</v>
      </c>
      <c r="IF40" s="18" t="s">
        <v>34</v>
      </c>
      <c r="IG40" s="18" t="s">
        <v>44</v>
      </c>
      <c r="IH40" s="18">
        <v>10</v>
      </c>
      <c r="II40" s="18" t="s">
        <v>37</v>
      </c>
    </row>
    <row r="41" spans="1:243" s="17" customFormat="1" ht="105.75" customHeight="1">
      <c r="A41" s="67">
        <v>23</v>
      </c>
      <c r="B41" s="71" t="s">
        <v>164</v>
      </c>
      <c r="C41" s="49" t="s">
        <v>76</v>
      </c>
      <c r="D41" s="72">
        <v>1054.46</v>
      </c>
      <c r="E41" s="66" t="s">
        <v>115</v>
      </c>
      <c r="F41" s="72">
        <v>0</v>
      </c>
      <c r="G41" s="50"/>
      <c r="H41" s="50"/>
      <c r="I41" s="73" t="s">
        <v>38</v>
      </c>
      <c r="J41" s="66">
        <f t="shared" si="6"/>
        <v>1</v>
      </c>
      <c r="K41" s="50" t="s">
        <v>62</v>
      </c>
      <c r="L41" s="50" t="s">
        <v>7</v>
      </c>
      <c r="M41" s="52"/>
      <c r="N41" s="53"/>
      <c r="O41" s="53"/>
      <c r="P41" s="54"/>
      <c r="Q41" s="53"/>
      <c r="R41" s="53"/>
      <c r="S41" s="55"/>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63"/>
      <c r="AV41" s="56"/>
      <c r="AW41" s="56"/>
      <c r="AX41" s="56"/>
      <c r="AY41" s="56"/>
      <c r="AZ41" s="56"/>
      <c r="BA41" s="57">
        <f t="shared" si="7"/>
        <v>0</v>
      </c>
      <c r="BB41" s="58">
        <f t="shared" si="1"/>
        <v>0</v>
      </c>
      <c r="BC41" s="74" t="str">
        <f t="shared" si="8"/>
        <v>INR Zero Only</v>
      </c>
      <c r="IE41" s="18">
        <v>1.02</v>
      </c>
      <c r="IF41" s="18" t="s">
        <v>41</v>
      </c>
      <c r="IG41" s="18" t="s">
        <v>42</v>
      </c>
      <c r="IH41" s="18">
        <v>213</v>
      </c>
      <c r="II41" s="18" t="s">
        <v>37</v>
      </c>
    </row>
    <row r="42" spans="1:243" s="17" customFormat="1" ht="64.5" customHeight="1">
      <c r="A42" s="67">
        <v>24</v>
      </c>
      <c r="B42" s="68" t="s">
        <v>165</v>
      </c>
      <c r="C42" s="49" t="s">
        <v>77</v>
      </c>
      <c r="D42" s="72">
        <v>230</v>
      </c>
      <c r="E42" s="66" t="s">
        <v>125</v>
      </c>
      <c r="F42" s="72">
        <v>0</v>
      </c>
      <c r="G42" s="50"/>
      <c r="H42" s="50"/>
      <c r="I42" s="73" t="s">
        <v>38</v>
      </c>
      <c r="J42" s="66">
        <f t="shared" si="6"/>
        <v>1</v>
      </c>
      <c r="K42" s="50" t="s">
        <v>62</v>
      </c>
      <c r="L42" s="50" t="s">
        <v>7</v>
      </c>
      <c r="M42" s="52"/>
      <c r="N42" s="53"/>
      <c r="O42" s="53"/>
      <c r="P42" s="54"/>
      <c r="Q42" s="53"/>
      <c r="R42" s="53"/>
      <c r="S42" s="55"/>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7">
        <f t="shared" si="7"/>
        <v>0</v>
      </c>
      <c r="BB42" s="58">
        <f t="shared" si="1"/>
        <v>0</v>
      </c>
      <c r="BC42" s="74" t="str">
        <f t="shared" si="8"/>
        <v>INR Zero Only</v>
      </c>
      <c r="IE42" s="18">
        <v>2</v>
      </c>
      <c r="IF42" s="18" t="s">
        <v>34</v>
      </c>
      <c r="IG42" s="18" t="s">
        <v>44</v>
      </c>
      <c r="IH42" s="18">
        <v>10</v>
      </c>
      <c r="II42" s="18" t="s">
        <v>37</v>
      </c>
    </row>
    <row r="43" spans="1:243" s="17" customFormat="1" ht="42.75" customHeight="1">
      <c r="A43" s="67">
        <v>25</v>
      </c>
      <c r="B43" s="88" t="s">
        <v>193</v>
      </c>
      <c r="C43" s="49" t="s">
        <v>78</v>
      </c>
      <c r="D43" s="72">
        <v>44.8</v>
      </c>
      <c r="E43" s="66" t="s">
        <v>125</v>
      </c>
      <c r="F43" s="72">
        <v>0</v>
      </c>
      <c r="G43" s="50"/>
      <c r="H43" s="50"/>
      <c r="I43" s="73" t="s">
        <v>38</v>
      </c>
      <c r="J43" s="66">
        <f t="shared" si="6"/>
        <v>1</v>
      </c>
      <c r="K43" s="50" t="s">
        <v>62</v>
      </c>
      <c r="L43" s="50" t="s">
        <v>7</v>
      </c>
      <c r="M43" s="52"/>
      <c r="N43" s="53"/>
      <c r="O43" s="53"/>
      <c r="P43" s="54"/>
      <c r="Q43" s="53"/>
      <c r="R43" s="53"/>
      <c r="S43" s="55"/>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7">
        <f t="shared" si="7"/>
        <v>0</v>
      </c>
      <c r="BB43" s="58">
        <f t="shared" si="1"/>
        <v>0</v>
      </c>
      <c r="BC43" s="74" t="str">
        <f t="shared" si="8"/>
        <v>INR Zero Only</v>
      </c>
      <c r="IE43" s="18">
        <v>3</v>
      </c>
      <c r="IF43" s="18" t="s">
        <v>46</v>
      </c>
      <c r="IG43" s="18" t="s">
        <v>47</v>
      </c>
      <c r="IH43" s="18">
        <v>10</v>
      </c>
      <c r="II43" s="18" t="s">
        <v>37</v>
      </c>
    </row>
    <row r="44" spans="1:243" s="17" customFormat="1" ht="49.5" customHeight="1">
      <c r="A44" s="67">
        <v>26</v>
      </c>
      <c r="B44" s="71" t="s">
        <v>166</v>
      </c>
      <c r="C44" s="49" t="s">
        <v>79</v>
      </c>
      <c r="D44" s="72">
        <v>1054.46</v>
      </c>
      <c r="E44" s="66" t="s">
        <v>125</v>
      </c>
      <c r="F44" s="72">
        <v>0</v>
      </c>
      <c r="G44" s="50"/>
      <c r="H44" s="50"/>
      <c r="I44" s="73" t="s">
        <v>38</v>
      </c>
      <c r="J44" s="66">
        <f>IF(I44="Less(-)",-1,1)</f>
        <v>1</v>
      </c>
      <c r="K44" s="50" t="s">
        <v>62</v>
      </c>
      <c r="L44" s="50" t="s">
        <v>7</v>
      </c>
      <c r="M44" s="52"/>
      <c r="N44" s="53"/>
      <c r="O44" s="53"/>
      <c r="P44" s="54"/>
      <c r="Q44" s="53"/>
      <c r="R44" s="53"/>
      <c r="S44" s="55"/>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7">
        <f aca="true" t="shared" si="9" ref="BA44:BA55">total_amount_ba($B$2,$D$2,D44,F44,J44,K44,M44)</f>
        <v>0</v>
      </c>
      <c r="BB44" s="58">
        <f>BA44+SUM(N44:AZ44)</f>
        <v>0</v>
      </c>
      <c r="BC44" s="74" t="str">
        <f aca="true" t="shared" si="10" ref="BC44:BC55">SpellNumber(L44,BB44)</f>
        <v>INR Zero Only</v>
      </c>
      <c r="IE44" s="18">
        <v>2</v>
      </c>
      <c r="IF44" s="18" t="s">
        <v>34</v>
      </c>
      <c r="IG44" s="18" t="s">
        <v>44</v>
      </c>
      <c r="IH44" s="18">
        <v>10</v>
      </c>
      <c r="II44" s="18" t="s">
        <v>37</v>
      </c>
    </row>
    <row r="45" spans="1:243" s="17" customFormat="1" ht="47.25" customHeight="1">
      <c r="A45" s="67">
        <v>27</v>
      </c>
      <c r="B45" s="71" t="s">
        <v>167</v>
      </c>
      <c r="C45" s="49" t="s">
        <v>80</v>
      </c>
      <c r="D45" s="72">
        <v>978.9</v>
      </c>
      <c r="E45" s="66" t="s">
        <v>115</v>
      </c>
      <c r="F45" s="72">
        <v>0</v>
      </c>
      <c r="G45" s="50"/>
      <c r="H45" s="50"/>
      <c r="I45" s="73" t="s">
        <v>38</v>
      </c>
      <c r="J45" s="66">
        <f t="shared" si="6"/>
        <v>1</v>
      </c>
      <c r="K45" s="50" t="s">
        <v>62</v>
      </c>
      <c r="L45" s="50" t="s">
        <v>7</v>
      </c>
      <c r="M45" s="52"/>
      <c r="N45" s="53"/>
      <c r="O45" s="53"/>
      <c r="P45" s="54"/>
      <c r="Q45" s="53"/>
      <c r="R45" s="53"/>
      <c r="S45" s="55"/>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7">
        <f t="shared" si="9"/>
        <v>0</v>
      </c>
      <c r="BB45" s="58">
        <f t="shared" si="1"/>
        <v>0</v>
      </c>
      <c r="BC45" s="74" t="str">
        <f t="shared" si="10"/>
        <v>INR Zero Only</v>
      </c>
      <c r="IE45" s="18">
        <v>2</v>
      </c>
      <c r="IF45" s="18" t="s">
        <v>34</v>
      </c>
      <c r="IG45" s="18" t="s">
        <v>44</v>
      </c>
      <c r="IH45" s="18">
        <v>10</v>
      </c>
      <c r="II45" s="18" t="s">
        <v>37</v>
      </c>
    </row>
    <row r="46" spans="1:243" s="17" customFormat="1" ht="45" customHeight="1">
      <c r="A46" s="67">
        <v>28</v>
      </c>
      <c r="B46" s="68" t="s">
        <v>143</v>
      </c>
      <c r="C46" s="49" t="s">
        <v>81</v>
      </c>
      <c r="D46" s="72">
        <v>20</v>
      </c>
      <c r="E46" s="66" t="s">
        <v>135</v>
      </c>
      <c r="F46" s="72">
        <v>0</v>
      </c>
      <c r="G46" s="50"/>
      <c r="H46" s="50"/>
      <c r="I46" s="73" t="s">
        <v>38</v>
      </c>
      <c r="J46" s="66">
        <f t="shared" si="6"/>
        <v>1</v>
      </c>
      <c r="K46" s="50" t="s">
        <v>62</v>
      </c>
      <c r="L46" s="50" t="s">
        <v>7</v>
      </c>
      <c r="M46" s="52"/>
      <c r="N46" s="53"/>
      <c r="O46" s="53"/>
      <c r="P46" s="54"/>
      <c r="Q46" s="53"/>
      <c r="R46" s="53"/>
      <c r="S46" s="55"/>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7">
        <f t="shared" si="9"/>
        <v>0</v>
      </c>
      <c r="BB46" s="58">
        <f t="shared" si="1"/>
        <v>0</v>
      </c>
      <c r="BC46" s="74" t="str">
        <f t="shared" si="10"/>
        <v>INR Zero Only</v>
      </c>
      <c r="IE46" s="18">
        <v>3</v>
      </c>
      <c r="IF46" s="18" t="s">
        <v>46</v>
      </c>
      <c r="IG46" s="18" t="s">
        <v>47</v>
      </c>
      <c r="IH46" s="18">
        <v>10</v>
      </c>
      <c r="II46" s="18" t="s">
        <v>37</v>
      </c>
    </row>
    <row r="47" spans="1:243" s="17" customFormat="1" ht="108" customHeight="1">
      <c r="A47" s="67">
        <v>29</v>
      </c>
      <c r="B47" s="68" t="s">
        <v>144</v>
      </c>
      <c r="C47" s="49" t="s">
        <v>82</v>
      </c>
      <c r="D47" s="72">
        <v>60</v>
      </c>
      <c r="E47" s="66" t="s">
        <v>121</v>
      </c>
      <c r="F47" s="72">
        <v>0</v>
      </c>
      <c r="G47" s="50"/>
      <c r="H47" s="50"/>
      <c r="I47" s="73" t="s">
        <v>38</v>
      </c>
      <c r="J47" s="66">
        <f>IF(I47="Less(-)",-1,1)</f>
        <v>1</v>
      </c>
      <c r="K47" s="50" t="s">
        <v>62</v>
      </c>
      <c r="L47" s="50" t="s">
        <v>7</v>
      </c>
      <c r="M47" s="52"/>
      <c r="N47" s="53"/>
      <c r="O47" s="53"/>
      <c r="P47" s="61"/>
      <c r="Q47" s="53"/>
      <c r="R47" s="53"/>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7">
        <f>total_amount_ba($B$2,$D$2,D47,F47,J47,K47,M47)</f>
        <v>0</v>
      </c>
      <c r="BB47" s="58">
        <f>BA47+SUM(N47:AZ47)</f>
        <v>0</v>
      </c>
      <c r="BC47" s="74" t="str">
        <f>SpellNumber(L47,BB47)</f>
        <v>INR Zero Only</v>
      </c>
      <c r="IE47" s="18">
        <v>2</v>
      </c>
      <c r="IF47" s="18" t="s">
        <v>34</v>
      </c>
      <c r="IG47" s="18" t="s">
        <v>44</v>
      </c>
      <c r="IH47" s="18">
        <v>10</v>
      </c>
      <c r="II47" s="18" t="s">
        <v>37</v>
      </c>
    </row>
    <row r="48" spans="1:243" s="17" customFormat="1" ht="44.25" customHeight="1">
      <c r="A48" s="67">
        <v>30</v>
      </c>
      <c r="B48" s="68" t="s">
        <v>142</v>
      </c>
      <c r="C48" s="49" t="s">
        <v>83</v>
      </c>
      <c r="D48" s="72">
        <v>8</v>
      </c>
      <c r="E48" s="66" t="s">
        <v>135</v>
      </c>
      <c r="F48" s="72">
        <v>0</v>
      </c>
      <c r="G48" s="50"/>
      <c r="H48" s="51"/>
      <c r="I48" s="73" t="s">
        <v>38</v>
      </c>
      <c r="J48" s="66">
        <f>IF(I48="Less(-)",-1,1)</f>
        <v>1</v>
      </c>
      <c r="K48" s="50" t="s">
        <v>62</v>
      </c>
      <c r="L48" s="50" t="s">
        <v>7</v>
      </c>
      <c r="M48" s="52"/>
      <c r="N48" s="53"/>
      <c r="O48" s="53"/>
      <c r="P48" s="54"/>
      <c r="Q48" s="53"/>
      <c r="R48" s="53"/>
      <c r="S48" s="55"/>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7">
        <f>total_amount_ba($B$2,$D$2,D48,F48,J48,K48,M48)</f>
        <v>0</v>
      </c>
      <c r="BB48" s="58">
        <f>BA48+SUM(N48:AZ48)</f>
        <v>0</v>
      </c>
      <c r="BC48" s="74" t="str">
        <f>SpellNumber(L48,BB48)</f>
        <v>INR Zero Only</v>
      </c>
      <c r="IE48" s="18">
        <v>1.01</v>
      </c>
      <c r="IF48" s="18" t="s">
        <v>39</v>
      </c>
      <c r="IG48" s="18" t="s">
        <v>35</v>
      </c>
      <c r="IH48" s="18">
        <v>123.223</v>
      </c>
      <c r="II48" s="18" t="s">
        <v>37</v>
      </c>
    </row>
    <row r="49" spans="1:243" s="17" customFormat="1" ht="208.5" customHeight="1">
      <c r="A49" s="67">
        <v>31</v>
      </c>
      <c r="B49" s="71" t="s">
        <v>168</v>
      </c>
      <c r="C49" s="49" t="s">
        <v>84</v>
      </c>
      <c r="D49" s="72">
        <v>196</v>
      </c>
      <c r="E49" s="66" t="s">
        <v>125</v>
      </c>
      <c r="F49" s="72">
        <v>0</v>
      </c>
      <c r="G49" s="50"/>
      <c r="H49" s="51"/>
      <c r="I49" s="73" t="s">
        <v>38</v>
      </c>
      <c r="J49" s="66">
        <f>IF(I49="Less(-)",-1,1)</f>
        <v>1</v>
      </c>
      <c r="K49" s="50" t="s">
        <v>62</v>
      </c>
      <c r="L49" s="50" t="s">
        <v>7</v>
      </c>
      <c r="M49" s="52"/>
      <c r="N49" s="53"/>
      <c r="O49" s="53"/>
      <c r="P49" s="54"/>
      <c r="Q49" s="53"/>
      <c r="R49" s="53"/>
      <c r="S49" s="55"/>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7">
        <f>total_amount_ba($B$2,$D$2,D49,F49,J49,K49,M49)</f>
        <v>0</v>
      </c>
      <c r="BB49" s="58">
        <f>BA49+SUM(N49:AZ49)</f>
        <v>0</v>
      </c>
      <c r="BC49" s="74" t="str">
        <f>SpellNumber(L49,BB49)</f>
        <v>INR Zero Only</v>
      </c>
      <c r="IE49" s="18">
        <v>1.01</v>
      </c>
      <c r="IF49" s="18" t="s">
        <v>39</v>
      </c>
      <c r="IG49" s="18" t="s">
        <v>35</v>
      </c>
      <c r="IH49" s="18">
        <v>123.223</v>
      </c>
      <c r="II49" s="18" t="s">
        <v>37</v>
      </c>
    </row>
    <row r="50" spans="1:243" s="17" customFormat="1" ht="57" customHeight="1">
      <c r="A50" s="67">
        <v>32</v>
      </c>
      <c r="B50" s="71" t="s">
        <v>145</v>
      </c>
      <c r="C50" s="49" t="s">
        <v>85</v>
      </c>
      <c r="D50" s="72">
        <v>80</v>
      </c>
      <c r="E50" s="66" t="s">
        <v>135</v>
      </c>
      <c r="F50" s="72">
        <v>0</v>
      </c>
      <c r="G50" s="50"/>
      <c r="H50" s="51"/>
      <c r="I50" s="73" t="s">
        <v>38</v>
      </c>
      <c r="J50" s="66">
        <f>IF(I50="Less(-)",-1,1)</f>
        <v>1</v>
      </c>
      <c r="K50" s="50" t="s">
        <v>62</v>
      </c>
      <c r="L50" s="50" t="s">
        <v>7</v>
      </c>
      <c r="M50" s="52"/>
      <c r="N50" s="53"/>
      <c r="O50" s="53"/>
      <c r="P50" s="61"/>
      <c r="Q50" s="53"/>
      <c r="R50" s="53"/>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64">
        <f>total_amount_ba($B$2,$D$2,D50,F50,J50,K50,M50)</f>
        <v>0</v>
      </c>
      <c r="BB50" s="65">
        <f>BA50+SUM(N50:AZ50)</f>
        <v>0</v>
      </c>
      <c r="BC50" s="74" t="str">
        <f>SpellNumber(L50,BB50)</f>
        <v>INR Zero Only</v>
      </c>
      <c r="IE50" s="18">
        <v>1.01</v>
      </c>
      <c r="IF50" s="18" t="s">
        <v>39</v>
      </c>
      <c r="IG50" s="18" t="s">
        <v>35</v>
      </c>
      <c r="IH50" s="18">
        <v>123.223</v>
      </c>
      <c r="II50" s="18" t="s">
        <v>37</v>
      </c>
    </row>
    <row r="51" spans="1:243" s="17" customFormat="1" ht="41.25" customHeight="1">
      <c r="A51" s="67">
        <v>33</v>
      </c>
      <c r="B51" s="71" t="s">
        <v>169</v>
      </c>
      <c r="C51" s="49" t="s">
        <v>86</v>
      </c>
      <c r="D51" s="72">
        <v>19.6</v>
      </c>
      <c r="E51" s="66" t="s">
        <v>123</v>
      </c>
      <c r="F51" s="72">
        <v>0</v>
      </c>
      <c r="G51" s="50"/>
      <c r="H51" s="51"/>
      <c r="I51" s="73" t="s">
        <v>38</v>
      </c>
      <c r="J51" s="66">
        <f>IF(I51="Less(-)",-1,1)</f>
        <v>1</v>
      </c>
      <c r="K51" s="50" t="s">
        <v>62</v>
      </c>
      <c r="L51" s="50" t="s">
        <v>7</v>
      </c>
      <c r="M51" s="52"/>
      <c r="N51" s="53"/>
      <c r="O51" s="53"/>
      <c r="P51" s="54"/>
      <c r="Q51" s="53"/>
      <c r="R51" s="53"/>
      <c r="S51" s="55"/>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7">
        <f>total_amount_ba($B$2,$D$2,D51,F51,J51,K51,M51)</f>
        <v>0</v>
      </c>
      <c r="BB51" s="58">
        <f>BA51+SUM(N51:AZ51)</f>
        <v>0</v>
      </c>
      <c r="BC51" s="74" t="str">
        <f>SpellNumber(L51,BB51)</f>
        <v>INR Zero Only</v>
      </c>
      <c r="IE51" s="18">
        <v>1.01</v>
      </c>
      <c r="IF51" s="18" t="s">
        <v>39</v>
      </c>
      <c r="IG51" s="18" t="s">
        <v>35</v>
      </c>
      <c r="IH51" s="18">
        <v>123.223</v>
      </c>
      <c r="II51" s="18" t="s">
        <v>37</v>
      </c>
    </row>
    <row r="52" spans="1:243" s="17" customFormat="1" ht="46.5" customHeight="1">
      <c r="A52" s="67">
        <v>34</v>
      </c>
      <c r="B52" s="68" t="s">
        <v>112</v>
      </c>
      <c r="C52" s="49" t="s">
        <v>87</v>
      </c>
      <c r="D52" s="72">
        <v>300</v>
      </c>
      <c r="E52" s="66" t="s">
        <v>125</v>
      </c>
      <c r="F52" s="72">
        <v>0</v>
      </c>
      <c r="G52" s="50"/>
      <c r="H52" s="50"/>
      <c r="I52" s="73" t="s">
        <v>38</v>
      </c>
      <c r="J52" s="66">
        <f t="shared" si="6"/>
        <v>1</v>
      </c>
      <c r="K52" s="50" t="s">
        <v>62</v>
      </c>
      <c r="L52" s="50" t="s">
        <v>7</v>
      </c>
      <c r="M52" s="52"/>
      <c r="N52" s="53"/>
      <c r="O52" s="53"/>
      <c r="P52" s="61"/>
      <c r="Q52" s="53"/>
      <c r="R52" s="53"/>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63"/>
      <c r="AV52" s="56"/>
      <c r="AW52" s="56"/>
      <c r="AX52" s="56"/>
      <c r="AY52" s="56"/>
      <c r="AZ52" s="56"/>
      <c r="BA52" s="57">
        <f t="shared" si="9"/>
        <v>0</v>
      </c>
      <c r="BB52" s="58">
        <f t="shared" si="1"/>
        <v>0</v>
      </c>
      <c r="BC52" s="74" t="str">
        <f t="shared" si="10"/>
        <v>INR Zero Only</v>
      </c>
      <c r="IE52" s="18">
        <v>1.02</v>
      </c>
      <c r="IF52" s="18" t="s">
        <v>41</v>
      </c>
      <c r="IG52" s="18" t="s">
        <v>42</v>
      </c>
      <c r="IH52" s="18">
        <v>213</v>
      </c>
      <c r="II52" s="18" t="s">
        <v>37</v>
      </c>
    </row>
    <row r="53" spans="1:243" s="17" customFormat="1" ht="96" customHeight="1">
      <c r="A53" s="67">
        <v>35</v>
      </c>
      <c r="B53" s="71" t="s">
        <v>170</v>
      </c>
      <c r="C53" s="49" t="s">
        <v>88</v>
      </c>
      <c r="D53" s="72">
        <v>8</v>
      </c>
      <c r="E53" s="66" t="s">
        <v>135</v>
      </c>
      <c r="F53" s="72">
        <v>0</v>
      </c>
      <c r="G53" s="50"/>
      <c r="H53" s="51"/>
      <c r="I53" s="73" t="s">
        <v>38</v>
      </c>
      <c r="J53" s="66">
        <f t="shared" si="6"/>
        <v>1</v>
      </c>
      <c r="K53" s="50" t="s">
        <v>62</v>
      </c>
      <c r="L53" s="50" t="s">
        <v>7</v>
      </c>
      <c r="M53" s="52"/>
      <c r="N53" s="53"/>
      <c r="O53" s="53"/>
      <c r="P53" s="54"/>
      <c r="Q53" s="53"/>
      <c r="R53" s="53"/>
      <c r="S53" s="55"/>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7">
        <f t="shared" si="9"/>
        <v>0</v>
      </c>
      <c r="BB53" s="58">
        <f t="shared" si="1"/>
        <v>0</v>
      </c>
      <c r="BC53" s="74" t="str">
        <f t="shared" si="10"/>
        <v>INR Zero Only</v>
      </c>
      <c r="IE53" s="18">
        <v>1.01</v>
      </c>
      <c r="IF53" s="18" t="s">
        <v>39</v>
      </c>
      <c r="IG53" s="18" t="s">
        <v>35</v>
      </c>
      <c r="IH53" s="18">
        <v>123.223</v>
      </c>
      <c r="II53" s="18" t="s">
        <v>37</v>
      </c>
    </row>
    <row r="54" spans="1:243" s="17" customFormat="1" ht="90.75" customHeight="1">
      <c r="A54" s="67">
        <v>36</v>
      </c>
      <c r="B54" s="68" t="s">
        <v>171</v>
      </c>
      <c r="C54" s="49" t="s">
        <v>89</v>
      </c>
      <c r="D54" s="72">
        <v>8</v>
      </c>
      <c r="E54" s="66" t="s">
        <v>135</v>
      </c>
      <c r="F54" s="72">
        <v>0</v>
      </c>
      <c r="G54" s="50"/>
      <c r="H54" s="50"/>
      <c r="I54" s="73" t="s">
        <v>38</v>
      </c>
      <c r="J54" s="66">
        <f aca="true" t="shared" si="11" ref="J54:J64">IF(I54="Less(-)",-1,1)</f>
        <v>1</v>
      </c>
      <c r="K54" s="50" t="s">
        <v>62</v>
      </c>
      <c r="L54" s="50" t="s">
        <v>7</v>
      </c>
      <c r="M54" s="52"/>
      <c r="N54" s="53"/>
      <c r="O54" s="53"/>
      <c r="P54" s="54"/>
      <c r="Q54" s="53"/>
      <c r="R54" s="53"/>
      <c r="S54" s="55"/>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7">
        <f t="shared" si="9"/>
        <v>0</v>
      </c>
      <c r="BB54" s="58">
        <f t="shared" si="1"/>
        <v>0</v>
      </c>
      <c r="BC54" s="74" t="str">
        <f t="shared" si="10"/>
        <v>INR Zero Only</v>
      </c>
      <c r="IE54" s="18">
        <v>2</v>
      </c>
      <c r="IF54" s="18" t="s">
        <v>34</v>
      </c>
      <c r="IG54" s="18" t="s">
        <v>44</v>
      </c>
      <c r="IH54" s="18">
        <v>10</v>
      </c>
      <c r="II54" s="18" t="s">
        <v>37</v>
      </c>
    </row>
    <row r="55" spans="1:243" s="17" customFormat="1" ht="84" customHeight="1">
      <c r="A55" s="67">
        <v>37</v>
      </c>
      <c r="B55" s="71" t="s">
        <v>172</v>
      </c>
      <c r="C55" s="49" t="s">
        <v>90</v>
      </c>
      <c r="D55" s="72">
        <v>8</v>
      </c>
      <c r="E55" s="66" t="s">
        <v>135</v>
      </c>
      <c r="F55" s="72">
        <v>0</v>
      </c>
      <c r="G55" s="50"/>
      <c r="H55" s="51"/>
      <c r="I55" s="73" t="s">
        <v>38</v>
      </c>
      <c r="J55" s="66">
        <f t="shared" si="11"/>
        <v>1</v>
      </c>
      <c r="K55" s="50" t="s">
        <v>62</v>
      </c>
      <c r="L55" s="50" t="s">
        <v>7</v>
      </c>
      <c r="M55" s="52"/>
      <c r="N55" s="53"/>
      <c r="O55" s="53"/>
      <c r="P55" s="61"/>
      <c r="Q55" s="53"/>
      <c r="R55" s="53"/>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7">
        <f t="shared" si="9"/>
        <v>0</v>
      </c>
      <c r="BB55" s="58">
        <f>BA55+SUM(N55:AZ55)</f>
        <v>0</v>
      </c>
      <c r="BC55" s="74" t="str">
        <f t="shared" si="10"/>
        <v>INR Zero Only</v>
      </c>
      <c r="IE55" s="18">
        <v>1.01</v>
      </c>
      <c r="IF55" s="18" t="s">
        <v>39</v>
      </c>
      <c r="IG55" s="18" t="s">
        <v>35</v>
      </c>
      <c r="IH55" s="18">
        <v>123.223</v>
      </c>
      <c r="II55" s="18" t="s">
        <v>37</v>
      </c>
    </row>
    <row r="56" spans="1:243" s="17" customFormat="1" ht="50.25" customHeight="1">
      <c r="A56" s="67">
        <v>38</v>
      </c>
      <c r="B56" s="68" t="s">
        <v>173</v>
      </c>
      <c r="C56" s="49" t="s">
        <v>91</v>
      </c>
      <c r="D56" s="72">
        <v>8</v>
      </c>
      <c r="E56" s="66" t="s">
        <v>135</v>
      </c>
      <c r="F56" s="72">
        <v>0</v>
      </c>
      <c r="G56" s="50"/>
      <c r="H56" s="50"/>
      <c r="I56" s="73" t="s">
        <v>38</v>
      </c>
      <c r="J56" s="66">
        <f t="shared" si="11"/>
        <v>1</v>
      </c>
      <c r="K56" s="50" t="s">
        <v>62</v>
      </c>
      <c r="L56" s="50" t="s">
        <v>7</v>
      </c>
      <c r="M56" s="52"/>
      <c r="N56" s="53"/>
      <c r="O56" s="53"/>
      <c r="P56" s="61"/>
      <c r="Q56" s="53"/>
      <c r="R56" s="53"/>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64">
        <f aca="true" t="shared" si="12" ref="BA56:BA74">total_amount_ba($B$2,$D$2,D56,F56,J56,K56,M56)</f>
        <v>0</v>
      </c>
      <c r="BB56" s="65">
        <f t="shared" si="1"/>
        <v>0</v>
      </c>
      <c r="BC56" s="74" t="str">
        <f aca="true" t="shared" si="13" ref="BC56:BC74">SpellNumber(L56,BB56)</f>
        <v>INR Zero Only</v>
      </c>
      <c r="IE56" s="18">
        <v>1.02</v>
      </c>
      <c r="IF56" s="18" t="s">
        <v>41</v>
      </c>
      <c r="IG56" s="18" t="s">
        <v>42</v>
      </c>
      <c r="IH56" s="18">
        <v>213</v>
      </c>
      <c r="II56" s="18" t="s">
        <v>37</v>
      </c>
    </row>
    <row r="57" spans="1:243" s="17" customFormat="1" ht="56.25" customHeight="1">
      <c r="A57" s="67">
        <v>39</v>
      </c>
      <c r="B57" s="71" t="s">
        <v>174</v>
      </c>
      <c r="C57" s="49" t="s">
        <v>92</v>
      </c>
      <c r="D57" s="72">
        <v>16</v>
      </c>
      <c r="E57" s="66" t="s">
        <v>135</v>
      </c>
      <c r="F57" s="72">
        <v>0</v>
      </c>
      <c r="G57" s="50"/>
      <c r="H57" s="50"/>
      <c r="I57" s="73" t="s">
        <v>38</v>
      </c>
      <c r="J57" s="66">
        <f t="shared" si="11"/>
        <v>1</v>
      </c>
      <c r="K57" s="50" t="s">
        <v>62</v>
      </c>
      <c r="L57" s="50" t="s">
        <v>7</v>
      </c>
      <c r="M57" s="52"/>
      <c r="N57" s="53"/>
      <c r="O57" s="53"/>
      <c r="P57" s="54"/>
      <c r="Q57" s="53"/>
      <c r="R57" s="53"/>
      <c r="S57" s="55"/>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7">
        <f t="shared" si="12"/>
        <v>0</v>
      </c>
      <c r="BB57" s="58">
        <f t="shared" si="1"/>
        <v>0</v>
      </c>
      <c r="BC57" s="74" t="str">
        <f t="shared" si="13"/>
        <v>INR Zero Only</v>
      </c>
      <c r="IE57" s="18">
        <v>3</v>
      </c>
      <c r="IF57" s="18" t="s">
        <v>46</v>
      </c>
      <c r="IG57" s="18" t="s">
        <v>47</v>
      </c>
      <c r="IH57" s="18">
        <v>10</v>
      </c>
      <c r="II57" s="18" t="s">
        <v>37</v>
      </c>
    </row>
    <row r="58" spans="1:243" s="17" customFormat="1" ht="46.5" customHeight="1">
      <c r="A58" s="67">
        <v>40</v>
      </c>
      <c r="B58" s="71" t="s">
        <v>175</v>
      </c>
      <c r="C58" s="49" t="s">
        <v>93</v>
      </c>
      <c r="D58" s="72">
        <v>8</v>
      </c>
      <c r="E58" s="66" t="s">
        <v>135</v>
      </c>
      <c r="F58" s="72">
        <v>0</v>
      </c>
      <c r="G58" s="50"/>
      <c r="H58" s="50"/>
      <c r="I58" s="73" t="s">
        <v>38</v>
      </c>
      <c r="J58" s="66">
        <f t="shared" si="11"/>
        <v>1</v>
      </c>
      <c r="K58" s="50" t="s">
        <v>62</v>
      </c>
      <c r="L58" s="50" t="s">
        <v>7</v>
      </c>
      <c r="M58" s="52"/>
      <c r="N58" s="53"/>
      <c r="O58" s="53"/>
      <c r="P58" s="61"/>
      <c r="Q58" s="53"/>
      <c r="R58" s="53"/>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64">
        <f t="shared" si="12"/>
        <v>0</v>
      </c>
      <c r="BB58" s="65">
        <f t="shared" si="1"/>
        <v>0</v>
      </c>
      <c r="BC58" s="74" t="str">
        <f t="shared" si="13"/>
        <v>INR Zero Only</v>
      </c>
      <c r="IE58" s="18">
        <v>1.01</v>
      </c>
      <c r="IF58" s="18" t="s">
        <v>39</v>
      </c>
      <c r="IG58" s="18" t="s">
        <v>35</v>
      </c>
      <c r="IH58" s="18">
        <v>123.223</v>
      </c>
      <c r="II58" s="18" t="s">
        <v>37</v>
      </c>
    </row>
    <row r="59" spans="1:243" s="17" customFormat="1" ht="66" customHeight="1">
      <c r="A59" s="67">
        <v>41</v>
      </c>
      <c r="B59" s="68" t="s">
        <v>176</v>
      </c>
      <c r="C59" s="49" t="s">
        <v>94</v>
      </c>
      <c r="D59" s="72">
        <v>8</v>
      </c>
      <c r="E59" s="66" t="s">
        <v>135</v>
      </c>
      <c r="F59" s="72">
        <v>0</v>
      </c>
      <c r="G59" s="50"/>
      <c r="H59" s="51"/>
      <c r="I59" s="73" t="s">
        <v>38</v>
      </c>
      <c r="J59" s="66">
        <f t="shared" si="11"/>
        <v>1</v>
      </c>
      <c r="K59" s="50" t="s">
        <v>62</v>
      </c>
      <c r="L59" s="50" t="s">
        <v>7</v>
      </c>
      <c r="M59" s="52"/>
      <c r="N59" s="53"/>
      <c r="O59" s="53"/>
      <c r="P59" s="54"/>
      <c r="Q59" s="53"/>
      <c r="R59" s="53"/>
      <c r="S59" s="55"/>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7">
        <f t="shared" si="12"/>
        <v>0</v>
      </c>
      <c r="BB59" s="58">
        <f aca="true" t="shared" si="14" ref="BB59:BB64">BA59+SUM(N59:AZ59)</f>
        <v>0</v>
      </c>
      <c r="BC59" s="74" t="str">
        <f t="shared" si="13"/>
        <v>INR Zero Only</v>
      </c>
      <c r="IE59" s="18">
        <v>1.01</v>
      </c>
      <c r="IF59" s="18" t="s">
        <v>39</v>
      </c>
      <c r="IG59" s="18" t="s">
        <v>35</v>
      </c>
      <c r="IH59" s="18">
        <v>123.223</v>
      </c>
      <c r="II59" s="18" t="s">
        <v>37</v>
      </c>
    </row>
    <row r="60" spans="1:243" s="17" customFormat="1" ht="57.75" customHeight="1">
      <c r="A60" s="67">
        <v>42</v>
      </c>
      <c r="B60" s="68" t="s">
        <v>177</v>
      </c>
      <c r="C60" s="49" t="s">
        <v>95</v>
      </c>
      <c r="D60" s="72">
        <v>8</v>
      </c>
      <c r="E60" s="66" t="s">
        <v>135</v>
      </c>
      <c r="F60" s="72">
        <v>0</v>
      </c>
      <c r="G60" s="50"/>
      <c r="H60" s="50"/>
      <c r="I60" s="73" t="s">
        <v>38</v>
      </c>
      <c r="J60" s="66">
        <f t="shared" si="11"/>
        <v>1</v>
      </c>
      <c r="K60" s="50" t="s">
        <v>62</v>
      </c>
      <c r="L60" s="50" t="s">
        <v>7</v>
      </c>
      <c r="M60" s="52"/>
      <c r="N60" s="53"/>
      <c r="O60" s="53"/>
      <c r="P60" s="61"/>
      <c r="Q60" s="53"/>
      <c r="R60" s="53"/>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7">
        <f t="shared" si="12"/>
        <v>0</v>
      </c>
      <c r="BB60" s="58">
        <f t="shared" si="14"/>
        <v>0</v>
      </c>
      <c r="BC60" s="74" t="str">
        <f t="shared" si="13"/>
        <v>INR Zero Only</v>
      </c>
      <c r="IE60" s="18">
        <v>1.02</v>
      </c>
      <c r="IF60" s="18" t="s">
        <v>41</v>
      </c>
      <c r="IG60" s="18" t="s">
        <v>42</v>
      </c>
      <c r="IH60" s="18">
        <v>213</v>
      </c>
      <c r="II60" s="18" t="s">
        <v>37</v>
      </c>
    </row>
    <row r="61" spans="1:243" s="17" customFormat="1" ht="74.25" customHeight="1">
      <c r="A61" s="67">
        <v>43</v>
      </c>
      <c r="B61" s="71" t="s">
        <v>178</v>
      </c>
      <c r="C61" s="49" t="s">
        <v>96</v>
      </c>
      <c r="D61" s="72">
        <v>8</v>
      </c>
      <c r="E61" s="66" t="s">
        <v>135</v>
      </c>
      <c r="F61" s="72">
        <v>0</v>
      </c>
      <c r="G61" s="50"/>
      <c r="H61" s="50"/>
      <c r="I61" s="73" t="s">
        <v>38</v>
      </c>
      <c r="J61" s="66">
        <f t="shared" si="11"/>
        <v>1</v>
      </c>
      <c r="K61" s="50" t="s">
        <v>62</v>
      </c>
      <c r="L61" s="50" t="s">
        <v>7</v>
      </c>
      <c r="M61" s="52"/>
      <c r="N61" s="53"/>
      <c r="O61" s="53"/>
      <c r="P61" s="54"/>
      <c r="Q61" s="53"/>
      <c r="R61" s="53"/>
      <c r="S61" s="55"/>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7">
        <f t="shared" si="12"/>
        <v>0</v>
      </c>
      <c r="BB61" s="58">
        <f t="shared" si="14"/>
        <v>0</v>
      </c>
      <c r="BC61" s="74" t="str">
        <f t="shared" si="13"/>
        <v>INR Zero Only</v>
      </c>
      <c r="IE61" s="18">
        <v>2</v>
      </c>
      <c r="IF61" s="18" t="s">
        <v>34</v>
      </c>
      <c r="IG61" s="18" t="s">
        <v>44</v>
      </c>
      <c r="IH61" s="18">
        <v>10</v>
      </c>
      <c r="II61" s="18" t="s">
        <v>37</v>
      </c>
    </row>
    <row r="62" spans="1:243" s="17" customFormat="1" ht="48" customHeight="1">
      <c r="A62" s="67">
        <v>44</v>
      </c>
      <c r="B62" s="71" t="s">
        <v>179</v>
      </c>
      <c r="C62" s="49" t="s">
        <v>97</v>
      </c>
      <c r="D62" s="72">
        <v>8</v>
      </c>
      <c r="E62" s="66" t="s">
        <v>135</v>
      </c>
      <c r="F62" s="72">
        <v>0</v>
      </c>
      <c r="G62" s="50"/>
      <c r="H62" s="51"/>
      <c r="I62" s="73" t="s">
        <v>38</v>
      </c>
      <c r="J62" s="66">
        <f t="shared" si="11"/>
        <v>1</v>
      </c>
      <c r="K62" s="50" t="s">
        <v>62</v>
      </c>
      <c r="L62" s="50" t="s">
        <v>7</v>
      </c>
      <c r="M62" s="52"/>
      <c r="N62" s="53"/>
      <c r="O62" s="53"/>
      <c r="P62" s="54"/>
      <c r="Q62" s="53"/>
      <c r="R62" s="53"/>
      <c r="S62" s="55"/>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7">
        <f t="shared" si="12"/>
        <v>0</v>
      </c>
      <c r="BB62" s="58">
        <f t="shared" si="14"/>
        <v>0</v>
      </c>
      <c r="BC62" s="74" t="str">
        <f t="shared" si="13"/>
        <v>INR Zero Only</v>
      </c>
      <c r="IE62" s="18">
        <v>1.01</v>
      </c>
      <c r="IF62" s="18" t="s">
        <v>39</v>
      </c>
      <c r="IG62" s="18" t="s">
        <v>35</v>
      </c>
      <c r="IH62" s="18">
        <v>123.223</v>
      </c>
      <c r="II62" s="18" t="s">
        <v>37</v>
      </c>
    </row>
    <row r="63" spans="1:243" s="17" customFormat="1" ht="74.25" customHeight="1">
      <c r="A63" s="67">
        <v>45</v>
      </c>
      <c r="B63" s="71" t="s">
        <v>180</v>
      </c>
      <c r="C63" s="49" t="s">
        <v>98</v>
      </c>
      <c r="D63" s="72">
        <v>120</v>
      </c>
      <c r="E63" s="66" t="s">
        <v>121</v>
      </c>
      <c r="F63" s="72">
        <v>0</v>
      </c>
      <c r="G63" s="50"/>
      <c r="H63" s="50"/>
      <c r="I63" s="73" t="s">
        <v>38</v>
      </c>
      <c r="J63" s="66">
        <f t="shared" si="11"/>
        <v>1</v>
      </c>
      <c r="K63" s="50" t="s">
        <v>62</v>
      </c>
      <c r="L63" s="50" t="s">
        <v>7</v>
      </c>
      <c r="M63" s="52"/>
      <c r="N63" s="53"/>
      <c r="O63" s="53"/>
      <c r="P63" s="61"/>
      <c r="Q63" s="53"/>
      <c r="R63" s="53"/>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7">
        <f t="shared" si="12"/>
        <v>0</v>
      </c>
      <c r="BB63" s="58">
        <f t="shared" si="14"/>
        <v>0</v>
      </c>
      <c r="BC63" s="74" t="str">
        <f t="shared" si="13"/>
        <v>INR Zero Only</v>
      </c>
      <c r="IE63" s="18">
        <v>2</v>
      </c>
      <c r="IF63" s="18" t="s">
        <v>34</v>
      </c>
      <c r="IG63" s="18" t="s">
        <v>44</v>
      </c>
      <c r="IH63" s="18">
        <v>10</v>
      </c>
      <c r="II63" s="18" t="s">
        <v>37</v>
      </c>
    </row>
    <row r="64" spans="1:243" s="17" customFormat="1" ht="62.25" customHeight="1">
      <c r="A64" s="67">
        <v>46</v>
      </c>
      <c r="B64" s="71" t="s">
        <v>181</v>
      </c>
      <c r="C64" s="49" t="s">
        <v>99</v>
      </c>
      <c r="D64" s="72">
        <v>96</v>
      </c>
      <c r="E64" s="66" t="s">
        <v>121</v>
      </c>
      <c r="F64" s="72">
        <v>0</v>
      </c>
      <c r="G64" s="50"/>
      <c r="H64" s="50"/>
      <c r="I64" s="73" t="s">
        <v>38</v>
      </c>
      <c r="J64" s="66">
        <f t="shared" si="11"/>
        <v>1</v>
      </c>
      <c r="K64" s="50" t="s">
        <v>62</v>
      </c>
      <c r="L64" s="50" t="s">
        <v>7</v>
      </c>
      <c r="M64" s="52"/>
      <c r="N64" s="53"/>
      <c r="O64" s="53"/>
      <c r="P64" s="54"/>
      <c r="Q64" s="53"/>
      <c r="R64" s="53"/>
      <c r="S64" s="55"/>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7">
        <f t="shared" si="12"/>
        <v>0</v>
      </c>
      <c r="BB64" s="58">
        <f t="shared" si="14"/>
        <v>0</v>
      </c>
      <c r="BC64" s="74" t="str">
        <f t="shared" si="13"/>
        <v>INR Zero Only</v>
      </c>
      <c r="IE64" s="18">
        <v>2</v>
      </c>
      <c r="IF64" s="18" t="s">
        <v>34</v>
      </c>
      <c r="IG64" s="18" t="s">
        <v>44</v>
      </c>
      <c r="IH64" s="18">
        <v>10</v>
      </c>
      <c r="II64" s="18" t="s">
        <v>37</v>
      </c>
    </row>
    <row r="65" spans="1:243" s="17" customFormat="1" ht="42.75" customHeight="1">
      <c r="A65" s="67">
        <v>47</v>
      </c>
      <c r="B65" s="68" t="s">
        <v>182</v>
      </c>
      <c r="C65" s="49" t="s">
        <v>100</v>
      </c>
      <c r="D65" s="72">
        <v>24</v>
      </c>
      <c r="E65" s="66" t="s">
        <v>135</v>
      </c>
      <c r="F65" s="72">
        <v>0</v>
      </c>
      <c r="G65" s="50"/>
      <c r="H65" s="50"/>
      <c r="I65" s="73" t="s">
        <v>38</v>
      </c>
      <c r="J65" s="66">
        <f aca="true" t="shared" si="15" ref="J65:J76">IF(I65="Less(-)",-1,1)</f>
        <v>1</v>
      </c>
      <c r="K65" s="50" t="s">
        <v>62</v>
      </c>
      <c r="L65" s="50" t="s">
        <v>7</v>
      </c>
      <c r="M65" s="52"/>
      <c r="N65" s="53"/>
      <c r="O65" s="53"/>
      <c r="P65" s="54"/>
      <c r="Q65" s="53"/>
      <c r="R65" s="53"/>
      <c r="S65" s="55"/>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7">
        <f t="shared" si="12"/>
        <v>0</v>
      </c>
      <c r="BB65" s="58">
        <f>BA65+SUM(N65:AZ65)</f>
        <v>0</v>
      </c>
      <c r="BC65" s="74" t="str">
        <f t="shared" si="13"/>
        <v>INR Zero Only</v>
      </c>
      <c r="IE65" s="18">
        <v>1.01</v>
      </c>
      <c r="IF65" s="18" t="s">
        <v>39</v>
      </c>
      <c r="IG65" s="18" t="s">
        <v>35</v>
      </c>
      <c r="IH65" s="18">
        <v>123.223</v>
      </c>
      <c r="II65" s="18" t="s">
        <v>37</v>
      </c>
    </row>
    <row r="66" spans="1:243" s="17" customFormat="1" ht="63" customHeight="1">
      <c r="A66" s="67">
        <v>48</v>
      </c>
      <c r="B66" s="71" t="s">
        <v>146</v>
      </c>
      <c r="C66" s="49" t="s">
        <v>101</v>
      </c>
      <c r="D66" s="72">
        <v>32</v>
      </c>
      <c r="E66" s="66" t="s">
        <v>135</v>
      </c>
      <c r="F66" s="72">
        <v>0</v>
      </c>
      <c r="G66" s="50"/>
      <c r="H66" s="50"/>
      <c r="I66" s="73" t="s">
        <v>38</v>
      </c>
      <c r="J66" s="66">
        <f t="shared" si="15"/>
        <v>1</v>
      </c>
      <c r="K66" s="50" t="s">
        <v>62</v>
      </c>
      <c r="L66" s="50" t="s">
        <v>7</v>
      </c>
      <c r="M66" s="52"/>
      <c r="N66" s="53"/>
      <c r="O66" s="53"/>
      <c r="P66" s="54"/>
      <c r="Q66" s="53"/>
      <c r="R66" s="53"/>
      <c r="S66" s="55"/>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63"/>
      <c r="AV66" s="56"/>
      <c r="AW66" s="56"/>
      <c r="AX66" s="56"/>
      <c r="AY66" s="56"/>
      <c r="AZ66" s="56"/>
      <c r="BA66" s="57">
        <f t="shared" si="12"/>
        <v>0</v>
      </c>
      <c r="BB66" s="58">
        <f>BA66+SUM(N66:AZ66)</f>
        <v>0</v>
      </c>
      <c r="BC66" s="74" t="str">
        <f t="shared" si="13"/>
        <v>INR Zero Only</v>
      </c>
      <c r="IE66" s="18">
        <v>1.02</v>
      </c>
      <c r="IF66" s="18" t="s">
        <v>41</v>
      </c>
      <c r="IG66" s="18" t="s">
        <v>42</v>
      </c>
      <c r="IH66" s="18">
        <v>213</v>
      </c>
      <c r="II66" s="18" t="s">
        <v>37</v>
      </c>
    </row>
    <row r="67" spans="1:243" s="17" customFormat="1" ht="38.25" customHeight="1">
      <c r="A67" s="67">
        <v>49</v>
      </c>
      <c r="B67" s="71" t="s">
        <v>183</v>
      </c>
      <c r="C67" s="49" t="s">
        <v>102</v>
      </c>
      <c r="D67" s="72">
        <v>8</v>
      </c>
      <c r="E67" s="66" t="s">
        <v>135</v>
      </c>
      <c r="F67" s="72">
        <v>0</v>
      </c>
      <c r="G67" s="50"/>
      <c r="H67" s="50"/>
      <c r="I67" s="73" t="s">
        <v>38</v>
      </c>
      <c r="J67" s="66">
        <f t="shared" si="15"/>
        <v>1</v>
      </c>
      <c r="K67" s="50" t="s">
        <v>62</v>
      </c>
      <c r="L67" s="50" t="s">
        <v>7</v>
      </c>
      <c r="M67" s="52"/>
      <c r="N67" s="53"/>
      <c r="O67" s="53"/>
      <c r="P67" s="61"/>
      <c r="Q67" s="53"/>
      <c r="R67" s="53"/>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64">
        <f t="shared" si="12"/>
        <v>0</v>
      </c>
      <c r="BB67" s="65">
        <f>BA67+SUM(N67:AZ67)</f>
        <v>0</v>
      </c>
      <c r="BC67" s="74" t="str">
        <f t="shared" si="13"/>
        <v>INR Zero Only</v>
      </c>
      <c r="IE67" s="18">
        <v>1.02</v>
      </c>
      <c r="IF67" s="18" t="s">
        <v>41</v>
      </c>
      <c r="IG67" s="18" t="s">
        <v>42</v>
      </c>
      <c r="IH67" s="18">
        <v>213</v>
      </c>
      <c r="II67" s="18" t="s">
        <v>37</v>
      </c>
    </row>
    <row r="68" spans="1:243" s="17" customFormat="1" ht="49.5" customHeight="1">
      <c r="A68" s="67">
        <v>50.1</v>
      </c>
      <c r="B68" s="68" t="s">
        <v>192</v>
      </c>
      <c r="C68" s="49" t="s">
        <v>103</v>
      </c>
      <c r="D68" s="72">
        <v>8</v>
      </c>
      <c r="E68" s="66" t="s">
        <v>135</v>
      </c>
      <c r="F68" s="72">
        <v>0</v>
      </c>
      <c r="G68" s="50"/>
      <c r="H68" s="51"/>
      <c r="I68" s="73" t="s">
        <v>38</v>
      </c>
      <c r="J68" s="66">
        <f t="shared" si="15"/>
        <v>1</v>
      </c>
      <c r="K68" s="50" t="s">
        <v>62</v>
      </c>
      <c r="L68" s="50" t="s">
        <v>7</v>
      </c>
      <c r="M68" s="52"/>
      <c r="N68" s="53"/>
      <c r="O68" s="53"/>
      <c r="P68" s="54"/>
      <c r="Q68" s="53"/>
      <c r="R68" s="53"/>
      <c r="S68" s="55"/>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7">
        <f t="shared" si="12"/>
        <v>0</v>
      </c>
      <c r="BB68" s="58">
        <f>BA68+SUM(N68:AZ68)</f>
        <v>0</v>
      </c>
      <c r="BC68" s="74" t="str">
        <f t="shared" si="13"/>
        <v>INR Zero Only</v>
      </c>
      <c r="IE68" s="18">
        <v>1.01</v>
      </c>
      <c r="IF68" s="18" t="s">
        <v>39</v>
      </c>
      <c r="IG68" s="18" t="s">
        <v>35</v>
      </c>
      <c r="IH68" s="18">
        <v>123.223</v>
      </c>
      <c r="II68" s="18" t="s">
        <v>37</v>
      </c>
    </row>
    <row r="69" spans="1:243" s="17" customFormat="1" ht="24.75" customHeight="1">
      <c r="A69" s="67">
        <v>50.2</v>
      </c>
      <c r="B69" s="89" t="s">
        <v>147</v>
      </c>
      <c r="C69" s="49" t="s">
        <v>104</v>
      </c>
      <c r="D69" s="72">
        <v>5</v>
      </c>
      <c r="E69" s="66" t="s">
        <v>135</v>
      </c>
      <c r="F69" s="72">
        <v>0</v>
      </c>
      <c r="G69" s="50"/>
      <c r="H69" s="50"/>
      <c r="I69" s="73" t="s">
        <v>38</v>
      </c>
      <c r="J69" s="66">
        <f t="shared" si="15"/>
        <v>1</v>
      </c>
      <c r="K69" s="50" t="s">
        <v>62</v>
      </c>
      <c r="L69" s="50" t="s">
        <v>7</v>
      </c>
      <c r="M69" s="52"/>
      <c r="N69" s="53"/>
      <c r="O69" s="53"/>
      <c r="P69" s="54"/>
      <c r="Q69" s="53"/>
      <c r="R69" s="53"/>
      <c r="S69" s="55"/>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7">
        <f t="shared" si="12"/>
        <v>0</v>
      </c>
      <c r="BB69" s="58">
        <f>BA69+SUM(N69:AZ69)</f>
        <v>0</v>
      </c>
      <c r="BC69" s="74" t="str">
        <f t="shared" si="13"/>
        <v>INR Zero Only</v>
      </c>
      <c r="IE69" s="18">
        <v>1.02</v>
      </c>
      <c r="IF69" s="18" t="s">
        <v>41</v>
      </c>
      <c r="IG69" s="18" t="s">
        <v>42</v>
      </c>
      <c r="IH69" s="18">
        <v>213</v>
      </c>
      <c r="II69" s="18" t="s">
        <v>37</v>
      </c>
    </row>
    <row r="70" spans="1:243" s="17" customFormat="1" ht="61.5" customHeight="1">
      <c r="A70" s="67">
        <v>51</v>
      </c>
      <c r="B70" s="68" t="s">
        <v>184</v>
      </c>
      <c r="C70" s="49" t="s">
        <v>105</v>
      </c>
      <c r="D70" s="72">
        <v>4000</v>
      </c>
      <c r="E70" s="66" t="s">
        <v>185</v>
      </c>
      <c r="F70" s="72">
        <v>0</v>
      </c>
      <c r="G70" s="50"/>
      <c r="H70" s="50"/>
      <c r="I70" s="73" t="s">
        <v>38</v>
      </c>
      <c r="J70" s="66">
        <f t="shared" si="15"/>
        <v>1</v>
      </c>
      <c r="K70" s="50" t="s">
        <v>62</v>
      </c>
      <c r="L70" s="50" t="s">
        <v>7</v>
      </c>
      <c r="M70" s="52"/>
      <c r="N70" s="53"/>
      <c r="O70" s="53"/>
      <c r="P70" s="54"/>
      <c r="Q70" s="53"/>
      <c r="R70" s="53"/>
      <c r="S70" s="55"/>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7">
        <f t="shared" si="12"/>
        <v>0</v>
      </c>
      <c r="BB70" s="58">
        <f aca="true" t="shared" si="16" ref="BB70:BB75">BA70+SUM(N70:AZ70)</f>
        <v>0</v>
      </c>
      <c r="BC70" s="74" t="str">
        <f t="shared" si="13"/>
        <v>INR Zero Only</v>
      </c>
      <c r="IE70" s="18">
        <v>2</v>
      </c>
      <c r="IF70" s="18" t="s">
        <v>34</v>
      </c>
      <c r="IG70" s="18" t="s">
        <v>44</v>
      </c>
      <c r="IH70" s="18">
        <v>10</v>
      </c>
      <c r="II70" s="18" t="s">
        <v>37</v>
      </c>
    </row>
    <row r="71" spans="1:243" s="17" customFormat="1" ht="55.5" customHeight="1">
      <c r="A71" s="67">
        <v>52</v>
      </c>
      <c r="B71" s="71" t="s">
        <v>186</v>
      </c>
      <c r="C71" s="49" t="s">
        <v>106</v>
      </c>
      <c r="D71" s="72">
        <v>32</v>
      </c>
      <c r="E71" s="66" t="s">
        <v>135</v>
      </c>
      <c r="F71" s="72">
        <v>0</v>
      </c>
      <c r="G71" s="50"/>
      <c r="H71" s="50"/>
      <c r="I71" s="73" t="s">
        <v>38</v>
      </c>
      <c r="J71" s="66">
        <f t="shared" si="15"/>
        <v>1</v>
      </c>
      <c r="K71" s="50" t="s">
        <v>62</v>
      </c>
      <c r="L71" s="50" t="s">
        <v>7</v>
      </c>
      <c r="M71" s="52"/>
      <c r="N71" s="53"/>
      <c r="O71" s="53"/>
      <c r="P71" s="61"/>
      <c r="Q71" s="53"/>
      <c r="R71" s="53"/>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7">
        <f t="shared" si="12"/>
        <v>0</v>
      </c>
      <c r="BB71" s="58">
        <f t="shared" si="16"/>
        <v>0</v>
      </c>
      <c r="BC71" s="74" t="str">
        <f t="shared" si="13"/>
        <v>INR Zero Only</v>
      </c>
      <c r="IE71" s="18">
        <v>3</v>
      </c>
      <c r="IF71" s="18" t="s">
        <v>46</v>
      </c>
      <c r="IG71" s="18" t="s">
        <v>47</v>
      </c>
      <c r="IH71" s="18">
        <v>10</v>
      </c>
      <c r="II71" s="18" t="s">
        <v>37</v>
      </c>
    </row>
    <row r="72" spans="1:243" s="17" customFormat="1" ht="49.5" customHeight="1">
      <c r="A72" s="67">
        <v>53</v>
      </c>
      <c r="B72" s="68" t="s">
        <v>187</v>
      </c>
      <c r="C72" s="49" t="s">
        <v>107</v>
      </c>
      <c r="D72" s="72">
        <v>56</v>
      </c>
      <c r="E72" s="66" t="s">
        <v>135</v>
      </c>
      <c r="F72" s="72">
        <v>0</v>
      </c>
      <c r="G72" s="50"/>
      <c r="H72" s="50"/>
      <c r="I72" s="73" t="s">
        <v>38</v>
      </c>
      <c r="J72" s="66">
        <f t="shared" si="15"/>
        <v>1</v>
      </c>
      <c r="K72" s="50" t="s">
        <v>62</v>
      </c>
      <c r="L72" s="50" t="s">
        <v>7</v>
      </c>
      <c r="M72" s="52"/>
      <c r="N72" s="53"/>
      <c r="O72" s="53"/>
      <c r="P72" s="61"/>
      <c r="Q72" s="53"/>
      <c r="R72" s="53"/>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64">
        <f t="shared" si="12"/>
        <v>0</v>
      </c>
      <c r="BB72" s="65">
        <f t="shared" si="16"/>
        <v>0</v>
      </c>
      <c r="BC72" s="74" t="str">
        <f t="shared" si="13"/>
        <v>INR Zero Only</v>
      </c>
      <c r="IE72" s="18">
        <v>1.01</v>
      </c>
      <c r="IF72" s="18" t="s">
        <v>39</v>
      </c>
      <c r="IG72" s="18" t="s">
        <v>35</v>
      </c>
      <c r="IH72" s="18">
        <v>123.223</v>
      </c>
      <c r="II72" s="18" t="s">
        <v>37</v>
      </c>
    </row>
    <row r="73" spans="1:243" s="17" customFormat="1" ht="63" customHeight="1">
      <c r="A73" s="67">
        <v>54</v>
      </c>
      <c r="B73" s="87" t="s">
        <v>188</v>
      </c>
      <c r="C73" s="49" t="s">
        <v>108</v>
      </c>
      <c r="D73" s="72">
        <v>4</v>
      </c>
      <c r="E73" s="66" t="s">
        <v>135</v>
      </c>
      <c r="F73" s="72">
        <v>0</v>
      </c>
      <c r="G73" s="50"/>
      <c r="H73" s="50"/>
      <c r="I73" s="73" t="s">
        <v>38</v>
      </c>
      <c r="J73" s="66">
        <f t="shared" si="15"/>
        <v>1</v>
      </c>
      <c r="K73" s="50" t="s">
        <v>62</v>
      </c>
      <c r="L73" s="50" t="s">
        <v>7</v>
      </c>
      <c r="M73" s="52"/>
      <c r="N73" s="53"/>
      <c r="O73" s="53"/>
      <c r="P73" s="54"/>
      <c r="Q73" s="53"/>
      <c r="R73" s="53"/>
      <c r="S73" s="55"/>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7">
        <f t="shared" si="12"/>
        <v>0</v>
      </c>
      <c r="BB73" s="58">
        <f t="shared" si="16"/>
        <v>0</v>
      </c>
      <c r="BC73" s="74" t="str">
        <f t="shared" si="13"/>
        <v>INR Zero Only</v>
      </c>
      <c r="IE73" s="18">
        <v>2</v>
      </c>
      <c r="IF73" s="18" t="s">
        <v>34</v>
      </c>
      <c r="IG73" s="18" t="s">
        <v>44</v>
      </c>
      <c r="IH73" s="18">
        <v>10</v>
      </c>
      <c r="II73" s="18" t="s">
        <v>37</v>
      </c>
    </row>
    <row r="74" spans="1:243" s="17" customFormat="1" ht="46.5" customHeight="1">
      <c r="A74" s="67">
        <v>55</v>
      </c>
      <c r="B74" s="68" t="s">
        <v>189</v>
      </c>
      <c r="C74" s="49" t="s">
        <v>109</v>
      </c>
      <c r="D74" s="72">
        <v>16</v>
      </c>
      <c r="E74" s="66" t="s">
        <v>135</v>
      </c>
      <c r="F74" s="72">
        <v>0</v>
      </c>
      <c r="G74" s="50"/>
      <c r="H74" s="50"/>
      <c r="I74" s="73" t="s">
        <v>38</v>
      </c>
      <c r="J74" s="66">
        <f t="shared" si="15"/>
        <v>1</v>
      </c>
      <c r="K74" s="50" t="s">
        <v>62</v>
      </c>
      <c r="L74" s="50" t="s">
        <v>7</v>
      </c>
      <c r="M74" s="52"/>
      <c r="N74" s="53"/>
      <c r="O74" s="53"/>
      <c r="P74" s="61"/>
      <c r="Q74" s="53"/>
      <c r="R74" s="53"/>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7">
        <f t="shared" si="12"/>
        <v>0</v>
      </c>
      <c r="BB74" s="58">
        <f t="shared" si="16"/>
        <v>0</v>
      </c>
      <c r="BC74" s="74" t="str">
        <f t="shared" si="13"/>
        <v>INR Zero Only</v>
      </c>
      <c r="IE74" s="18">
        <v>3</v>
      </c>
      <c r="IF74" s="18" t="s">
        <v>46</v>
      </c>
      <c r="IG74" s="18" t="s">
        <v>47</v>
      </c>
      <c r="IH74" s="18">
        <v>10</v>
      </c>
      <c r="II74" s="18" t="s">
        <v>37</v>
      </c>
    </row>
    <row r="75" spans="1:243" s="17" customFormat="1" ht="48.75" customHeight="1">
      <c r="A75" s="67">
        <v>56</v>
      </c>
      <c r="B75" s="71" t="s">
        <v>190</v>
      </c>
      <c r="C75" s="49" t="s">
        <v>110</v>
      </c>
      <c r="D75" s="72">
        <v>24</v>
      </c>
      <c r="E75" s="66" t="s">
        <v>135</v>
      </c>
      <c r="F75" s="72">
        <v>0</v>
      </c>
      <c r="G75" s="50"/>
      <c r="H75" s="50"/>
      <c r="I75" s="73" t="s">
        <v>38</v>
      </c>
      <c r="J75" s="66">
        <f t="shared" si="15"/>
        <v>1</v>
      </c>
      <c r="K75" s="50" t="s">
        <v>62</v>
      </c>
      <c r="L75" s="50" t="s">
        <v>7</v>
      </c>
      <c r="M75" s="52"/>
      <c r="N75" s="53"/>
      <c r="O75" s="53"/>
      <c r="P75" s="61"/>
      <c r="Q75" s="53"/>
      <c r="R75" s="53"/>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7">
        <f>total_amount_ba($B$2,$D$2,D75,F75,J75,K75,M75)</f>
        <v>0</v>
      </c>
      <c r="BB75" s="58">
        <f t="shared" si="16"/>
        <v>0</v>
      </c>
      <c r="BC75" s="74" t="str">
        <f>SpellNumber(L75,BB75)</f>
        <v>INR Zero Only</v>
      </c>
      <c r="IE75" s="18">
        <v>1.02</v>
      </c>
      <c r="IF75" s="18" t="s">
        <v>41</v>
      </c>
      <c r="IG75" s="18" t="s">
        <v>42</v>
      </c>
      <c r="IH75" s="18">
        <v>213</v>
      </c>
      <c r="II75" s="18" t="s">
        <v>37</v>
      </c>
    </row>
    <row r="76" spans="1:243" s="17" customFormat="1" ht="55.5" customHeight="1">
      <c r="A76" s="67">
        <v>57</v>
      </c>
      <c r="B76" s="71" t="s">
        <v>191</v>
      </c>
      <c r="C76" s="49" t="s">
        <v>111</v>
      </c>
      <c r="D76" s="72">
        <v>5.76</v>
      </c>
      <c r="E76" s="66" t="s">
        <v>123</v>
      </c>
      <c r="F76" s="72">
        <v>0</v>
      </c>
      <c r="G76" s="50"/>
      <c r="H76" s="51"/>
      <c r="I76" s="73" t="s">
        <v>38</v>
      </c>
      <c r="J76" s="66">
        <f t="shared" si="15"/>
        <v>1</v>
      </c>
      <c r="K76" s="50" t="s">
        <v>62</v>
      </c>
      <c r="L76" s="50" t="s">
        <v>7</v>
      </c>
      <c r="M76" s="52"/>
      <c r="N76" s="53"/>
      <c r="O76" s="53"/>
      <c r="P76" s="54"/>
      <c r="Q76" s="53"/>
      <c r="R76" s="53"/>
      <c r="S76" s="55"/>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7">
        <f>total_amount_ba($B$2,$D$2,D76,F76,J76,K76,M76)</f>
        <v>0</v>
      </c>
      <c r="BB76" s="58">
        <f>BA76+SUM(N76:AZ76)</f>
        <v>0</v>
      </c>
      <c r="BC76" s="74" t="str">
        <f>SpellNumber(L76,BB76)</f>
        <v>INR Zero Only</v>
      </c>
      <c r="IE76" s="18">
        <v>1.01</v>
      </c>
      <c r="IF76" s="18" t="s">
        <v>39</v>
      </c>
      <c r="IG76" s="18" t="s">
        <v>35</v>
      </c>
      <c r="IH76" s="18">
        <v>123.223</v>
      </c>
      <c r="II76" s="18" t="s">
        <v>37</v>
      </c>
    </row>
    <row r="77" spans="1:243" s="17" customFormat="1" ht="33" customHeight="1">
      <c r="A77" s="39" t="s">
        <v>60</v>
      </c>
      <c r="B77" s="40"/>
      <c r="C77" s="81"/>
      <c r="D77" s="82"/>
      <c r="E77" s="82"/>
      <c r="F77" s="82"/>
      <c r="G77" s="82"/>
      <c r="H77" s="41"/>
      <c r="I77" s="41"/>
      <c r="J77" s="41"/>
      <c r="K77" s="41"/>
      <c r="L77" s="83"/>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42">
        <f>SUM(BA13:BA76)</f>
        <v>0</v>
      </c>
      <c r="BB77" s="42">
        <f>SUM(BB13:BB76)</f>
        <v>0</v>
      </c>
      <c r="BC77" s="85" t="str">
        <f>SpellNumber($E$2,BB77)</f>
        <v>INR Zero Only</v>
      </c>
      <c r="IE77" s="18">
        <v>4</v>
      </c>
      <c r="IF77" s="18" t="s">
        <v>41</v>
      </c>
      <c r="IG77" s="18" t="s">
        <v>59</v>
      </c>
      <c r="IH77" s="18">
        <v>10</v>
      </c>
      <c r="II77" s="18" t="s">
        <v>37</v>
      </c>
    </row>
    <row r="78" spans="1:243" s="30" customFormat="1" ht="39" customHeight="1" hidden="1">
      <c r="A78" s="20" t="s">
        <v>64</v>
      </c>
      <c r="B78" s="21"/>
      <c r="C78" s="22"/>
      <c r="D78" s="23"/>
      <c r="E78" s="24" t="s">
        <v>61</v>
      </c>
      <c r="F78" s="37"/>
      <c r="G78" s="25"/>
      <c r="H78" s="26"/>
      <c r="I78" s="26"/>
      <c r="J78" s="26"/>
      <c r="K78" s="27"/>
      <c r="L78" s="28"/>
      <c r="M78" s="29"/>
      <c r="O78" s="17"/>
      <c r="P78" s="17"/>
      <c r="Q78" s="17"/>
      <c r="R78" s="17"/>
      <c r="S78" s="17"/>
      <c r="BA78" s="35">
        <f>IF(ISBLANK(F78),0,IF(E78="Excess (+)",ROUND(BA77+(BA77*F78),2),IF(E78="Less (-)",ROUND(BA77+(BA77*F78*(-1)),2),0)))</f>
        <v>0</v>
      </c>
      <c r="BB78" s="36">
        <f>ROUND(BA78,0)</f>
        <v>0</v>
      </c>
      <c r="BC78" s="16" t="str">
        <f>SpellNumber(L78,BB78)</f>
        <v> Zero Only</v>
      </c>
      <c r="IE78" s="31"/>
      <c r="IF78" s="31"/>
      <c r="IG78" s="31"/>
      <c r="IH78" s="31"/>
      <c r="II78" s="31"/>
    </row>
    <row r="79" spans="1:243" s="30" customFormat="1" ht="33" customHeight="1">
      <c r="A79" s="19" t="s">
        <v>63</v>
      </c>
      <c r="B79" s="19"/>
      <c r="C79" s="96" t="str">
        <f>SpellNumber($E$2,BB77)</f>
        <v>INR Zero Only</v>
      </c>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8"/>
      <c r="IE79" s="31"/>
      <c r="IF79" s="31"/>
      <c r="IG79" s="31"/>
      <c r="IH79" s="31"/>
      <c r="II79" s="31"/>
    </row>
    <row r="80" spans="3:243" s="14" customFormat="1" ht="15">
      <c r="C80" s="32"/>
      <c r="D80" s="32"/>
      <c r="E80" s="32"/>
      <c r="F80" s="32"/>
      <c r="G80" s="32"/>
      <c r="H80" s="32"/>
      <c r="I80" s="32"/>
      <c r="J80" s="32"/>
      <c r="K80" s="32"/>
      <c r="L80" s="32"/>
      <c r="M80" s="32"/>
      <c r="O80" s="32"/>
      <c r="BA80" s="32"/>
      <c r="BC80" s="32"/>
      <c r="IE80" s="15"/>
      <c r="IF80" s="15"/>
      <c r="IG80" s="15"/>
      <c r="IH80" s="15"/>
      <c r="II80" s="15"/>
    </row>
  </sheetData>
  <sheetProtection password="EEC8" sheet="1" selectLockedCells="1"/>
  <mergeCells count="8">
    <mergeCell ref="A9:BC9"/>
    <mergeCell ref="C79:BC7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78">
      <formula1>IF(ISBLANK(F78),$A$3:$C$3,$B$3:$C$3)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8">
      <formula1>0</formula1>
      <formula2>IF(E78&lt;&gt;"Select",99.9,0)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8">
      <formula1>IF(E78&lt;&gt;"Select",0,-1)</formula1>
      <formula2>IF(E78&lt;&gt;"Select",99.99,-1)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8">
      <formula1>"Select, Option C1, Option D1"</formula1>
    </dataValidation>
    <dataValidation allowBlank="1" showInputMessage="1" showErrorMessage="1" promptTitle="Item Description" prompt="Please enter Item Description in text" sqref="B73:B74 B52 B66:B67 B54 B63 B18 B22:B23 B41:B44 B32 B35:B38 B28"/>
    <dataValidation type="list" allowBlank="1" showInputMessage="1" showErrorMessage="1" sqref="L73 L74 L75 L13 L14 L15 L16 L17 L18 L19 L20 L21 L22 L23 L24 L25 L26 L27 L28 L29 L30 L31 L32 L33 L34 L35 L36 L37 L38 L39 L40 L41 L42 L43 L44 L45 L46 L47 L48 L49 L50 L51 L52 L53 L54 L55 L56 L57 L58 L59 L60 L61 L62 L63 L64 L65 L66 L67 L68 L69 L70 L71 L72 L76">
      <formula1>"INR"</formula1>
    </dataValidation>
    <dataValidation type="decimal" allowBlank="1" showInputMessage="1" showErrorMessage="1" errorTitle="Invalid Entry" error="Only Numeric Values are allowed. " sqref="A13:A34 A36:A76">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76">
      <formula1>0</formula1>
      <formula2>999999999999999</formula2>
    </dataValidation>
    <dataValidation allowBlank="1" showInputMessage="1" showErrorMessage="1" promptTitle="Addition / Deduction" prompt="Please Choose the correct One" sqref="J13:J76"/>
    <dataValidation type="list" showInputMessage="1" showErrorMessage="1" sqref="I13:I76">
      <formula1>"Excess(+), Less(-)"</formula1>
    </dataValidation>
    <dataValidation allowBlank="1" showInputMessage="1" showErrorMessage="1" promptTitle="Itemcode/Make" prompt="Please enter text" sqref="C13:C76"/>
    <dataValidation type="decimal" allowBlank="1" showInputMessage="1" showErrorMessage="1" promptTitle="Rate Entry" prompt="Please enter the Other Taxes2 in Rupees for this item. " errorTitle="Invaid Entry" error="Only Numeric Values are allowed. " sqref="N13:O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6">
      <formula1>0</formula1>
      <formula2>999999999999999</formula2>
    </dataValidation>
    <dataValidation allowBlank="1" showInputMessage="1" showErrorMessage="1" promptTitle="Units" prompt="Please enter Units in text" sqref="E13:E76"/>
    <dataValidation type="decimal" allowBlank="1" showInputMessage="1" showErrorMessage="1" promptTitle="Quantity" prompt="Please enter the Quantity for this item. " errorTitle="Invalid Entry" error="Only Numeric Values are allowed. " sqref="F13:F76 D13:D76">
      <formula1>0</formula1>
      <formula2>999999999999999</formula2>
    </dataValidation>
    <dataValidation type="list" allowBlank="1" showInputMessage="1" showErrorMessage="1" sqref="K13:K76">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2" right="0.26" top="0.45" bottom="0.38"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5" t="s">
        <v>2</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2024-02-06T04:27:09Z</cp:lastPrinted>
  <dcterms:created xsi:type="dcterms:W3CDTF">2009-01-30T06:42:42Z</dcterms:created>
  <dcterms:modified xsi:type="dcterms:W3CDTF">2024-02-06T06:44:25Z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