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<sst xmlns="http://schemas.openxmlformats.org/spreadsheetml/2006/main" count="250" uniqueCount="95">
  <si>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</si>
  <si>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</si>
  <si>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</si>
  <si>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</si>
  <si>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</si>
  <si>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</si>
  <si>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</si>
  <si>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</si>
  <si>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</si>
  <si>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</si>
  <si>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</si>
  <si>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</si>
  <si>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</si>
  <si>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</si>
  <si>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</si>
  <si>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</si>
  <si>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</si>
  <si>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</si>
  <si>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</si>
  <si>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</si>
  <si>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</si>
  <si>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</si>
  <si>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</si>
  <si>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</si>
  <si>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</si>
  <si>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</si>
  <si>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</si>
  <si>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</si>
  <si>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</si>
  <si>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</si>
  <si>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</si>
  <si>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</si>
  <si>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</si>
  <si>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</si>
  <si>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</si>
  <si>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</si>
  <si>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</si>
  <si>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</si>
  <si>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</si>
  <si>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</si>
  <si>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</si>
  <si>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</si>
  <si>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</si>
  <si>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</si>
  <si>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</si>
  <si>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</si>
  <si>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</si>
  <si>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</si>
  <si>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</si>
  <si>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</si>
  <si>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</si>
  <si>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</si>
  <si>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</si>
  <si>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</si>
  <si>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</si>
  <si>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</si>
  <si>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</si>
  <si>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</si>
  <si>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</si>
  <si>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</si>
  <si>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</si>
  <si>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</si>
  <si>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</si>
  <si>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</si>
  <si>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</si>
  <si>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</si>
  <si>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</si>
  <si>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</si>
  <si>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</si>
  <si>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BI01010001010000000000000515BI0100001111</t>
  </si>
  <si>
    <t>Sqm</t>
  </si>
  <si>
    <t>each</t>
  </si>
  <si>
    <t>Contract No:  e-NIT no IIIM/Works/NIT-</t>
  </si>
  <si>
    <t xml:space="preserve">Name of Work:  External White Washing and Painting of Office Buildings at IIIM, Jammu (Phase-I).
</t>
  </si>
  <si>
    <t>Tender Inviting Authority: Director CSIR- IIIM Jammu</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</si>
  <si>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
With cement mortar 1:4 (1 cement : 4 fine sand)</t>
  </si>
  <si>
    <t>Cum</t>
  </si>
  <si>
    <t>Applying priming coats with primer of approved brand and manufacture, having low VOC (Volatile Organic Compound ) content.
With water thinnable cement primer on wall surface having VOC content less than 50 grams/litre</t>
  </si>
  <si>
    <t>Brick work with common burnt clay F.P.S. (non modular) bricks of class designation 7.5 in superstructure above plinth level up to floor V level in all shapes and sizes in :
Cement mortar 1:6 (1 cement : 6 coarse sand)</t>
  </si>
  <si>
    <t>Half brick masonry with common burnt clay F.P.S. (non modular) bricks of class designation 7.5 in superstructure above plinth level up to floor V level.
Cement mortar 1:4 (1 cement :4 coarse sand)</t>
  </si>
  <si>
    <t>Providing and fixing on wall face unplasticised Rigid PVC rain water pipes conforming to IS : 13592 Type A, including jointing with seal ring conforming to IS : 5382, leaving 10 mm gap for thermal expansion,  Single socketed pipes.
75 mm diameter</t>
  </si>
  <si>
    <t>110 mm diameter</t>
  </si>
  <si>
    <t>Mtr.</t>
  </si>
  <si>
    <t>Providing and fixing on wall face unplasticised - PVC moulded fittings/ accessories for unplasticised Rigid PVC rain water pipes conforming to IS : 13592 Type A, including jointing with seal ring conforming to IS : 5382, leaving 10 mm gap for thermal expansion.
Bend 87.5° 75 mm</t>
  </si>
  <si>
    <t>Bend 87.5° 110 mm</t>
  </si>
  <si>
    <t>Finishing walls with Premium Acrylic Smooth exterior paint with Silicone additives of required shade
Old work (Two or more coats applied @ 1.43 ltr/ 10 sqm) over
existing cement paint surface</t>
  </si>
  <si>
    <t>Removing dry or oil bound distemper, water proofing cement paint and the like by scrapping, sand papering and preparing the surface smooth including necessary repairs to scratches etc. complete.</t>
  </si>
  <si>
    <t>Painting (one or more coats) on rain water, soil waste and vent pipes and fittings with black anticorrosive bitumastic paint of approved brand and manufacture on old work :
75 mm diameter pipes</t>
  </si>
  <si>
    <t>100 mm diameter pipes</t>
  </si>
  <si>
    <t>Painting with synthetic enamel paint of approved brand and manufacture of required colour to give an even shade : One or more coats on old work</t>
  </si>
  <si>
    <t>Providing and laying APP (Atactic Polypropylene Polymer) modified prefabricated five layer, 3 mm thick water proofing membrane, black finished reinforced with glass fibre matt consisting of a coat of bitumen primer for bitumen membrane @ 0.40 litre/sqm by the same membrane manufactured of density at 25°C, 0.87 - 0.89 kg/litre and viscocity 70 - 160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350/300 N/5 cm. Tear strength in longitudinal and transverse direction as 60/80N. Softening point of membrane not less than 150°C. Cold flexibility shall be upto -2°C when tested in accordance with ASTM, D - 5147. The laying of membrane shall be got done through the authorised applicator of the manufacturer of membrane :
3 mm thick</t>
  </si>
  <si>
    <t>Dismantling tile work in floors and roofs laid in cement mortar including stacking material within 50 metres lead.
For thickness of tiles 10 mm to 25 mm</t>
  </si>
  <si>
    <t xml:space="preserve">Dismantling old plaster or skirting raking out joints and cleaning the surface for plaster including disposal of rubbish to the dumping ground within 50 metres lead. </t>
  </si>
  <si>
    <t>BI01010001010000000000000515BI0100001127</t>
  </si>
  <si>
    <t>Carriage of Materials By Mechanical Transport including loading,unloading and stacking
 Lime, moorum, building rubbish up to 5KM</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</si>
</sst>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name val="Times New Roman"/>
      <family val="1"/>
    </font>
    <font>
      <sz val="11"/>
      <name val="Times New Roman"/>
      <family val="1"/>
    </font>
    <font>
      <b/>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23"/>
      <name val="Calibri"/>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1"/>
      <color rgb="FF000000"/>
      <name val="Times New Roman"/>
      <family val="1"/>
    </font>
    <font>
      <sz val="11"/>
      <color theme="1"/>
      <name val="Times New Roman"/>
      <family val="1"/>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medium"/>
      <top style="thin"/>
      <bottom style="thin"/>
    </border>
    <border>
      <left/>
      <right/>
      <top style="thin"/>
      <bottom/>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0" fontId="62" fillId="0" borderId="0" xfId="59" applyNumberFormat="1" applyFont="1" applyFill="1" applyBorder="1" applyAlignment="1" applyProtection="1">
      <alignment horizontal="center" vertical="center"/>
      <protection/>
    </xf>
    <xf numFmtId="0" fontId="2" fillId="0" borderId="14" xfId="58" applyNumberFormat="1" applyFont="1" applyFill="1" applyBorder="1" applyAlignment="1">
      <alignment horizontal="left" vertical="top"/>
      <protection/>
    </xf>
    <xf numFmtId="0" fontId="2" fillId="0" borderId="15" xfId="58" applyNumberFormat="1" applyFont="1" applyFill="1" applyBorder="1" applyAlignment="1">
      <alignment horizontal="left" vertical="top"/>
      <protection/>
    </xf>
    <xf numFmtId="0" fontId="66" fillId="0" borderId="16" xfId="57" applyNumberFormat="1" applyFont="1" applyFill="1" applyBorder="1" applyAlignment="1" applyProtection="1">
      <alignment vertical="top"/>
      <protection/>
    </xf>
    <xf numFmtId="0" fontId="14" fillId="0" borderId="17" xfId="58" applyNumberFormat="1" applyFont="1" applyFill="1" applyBorder="1" applyAlignment="1" applyProtection="1">
      <alignment vertical="center" wrapText="1"/>
      <protection locked="0"/>
    </xf>
    <xf numFmtId="0" fontId="67" fillId="33" borderId="17" xfId="58" applyNumberFormat="1" applyFont="1" applyFill="1" applyBorder="1" applyAlignment="1" applyProtection="1">
      <alignment vertical="center" wrapText="1"/>
      <protection locked="0"/>
    </xf>
    <xf numFmtId="10" fontId="68" fillId="33" borderId="17" xfId="63" applyNumberFormat="1" applyFont="1" applyFill="1" applyBorder="1" applyAlignment="1">
      <alignment horizontal="center" vertical="center"/>
    </xf>
    <xf numFmtId="0" fontId="66" fillId="0" borderId="17" xfId="58" applyNumberFormat="1" applyFont="1" applyFill="1" applyBorder="1" applyAlignment="1">
      <alignment vertical="top"/>
      <protection/>
    </xf>
    <xf numFmtId="0" fontId="3" fillId="0" borderId="17" xfId="57" applyNumberFormat="1" applyFont="1" applyFill="1" applyBorder="1" applyAlignment="1" applyProtection="1">
      <alignment vertical="top"/>
      <protection/>
    </xf>
    <xf numFmtId="0" fontId="13" fillId="0" borderId="17" xfId="58" applyNumberFormat="1" applyFont="1" applyFill="1" applyBorder="1" applyAlignment="1" applyProtection="1">
      <alignment vertical="center" wrapText="1"/>
      <protection locked="0"/>
    </xf>
    <xf numFmtId="0" fontId="13" fillId="0" borderId="17" xfId="63" applyNumberFormat="1" applyFont="1" applyFill="1" applyBorder="1" applyAlignment="1" applyProtection="1">
      <alignment vertical="center" wrapText="1"/>
      <protection locked="0"/>
    </xf>
    <xf numFmtId="0" fontId="14" fillId="0" borderId="17" xfId="58" applyNumberFormat="1" applyFont="1" applyFill="1" applyBorder="1" applyAlignment="1" applyProtection="1">
      <alignment vertical="center" wrapText="1"/>
      <protection/>
    </xf>
    <xf numFmtId="172" fontId="69" fillId="0" borderId="18" xfId="58" applyNumberFormat="1" applyFont="1" applyFill="1" applyBorder="1" applyAlignment="1">
      <alignment horizontal="right" vertical="top"/>
      <protection/>
    </xf>
    <xf numFmtId="172" fontId="6" fillId="0" borderId="19" xfId="58" applyNumberFormat="1" applyFont="1" applyFill="1" applyBorder="1" applyAlignment="1">
      <alignment horizontal="right" vertical="top"/>
      <protection/>
    </xf>
    <xf numFmtId="0" fontId="3" fillId="0" borderId="20" xfId="58" applyNumberFormat="1" applyFont="1" applyFill="1" applyBorder="1" applyAlignment="1">
      <alignment vertical="top" wrapText="1"/>
      <protection/>
    </xf>
    <xf numFmtId="0" fontId="15" fillId="0" borderId="13" xfId="58" applyNumberFormat="1" applyFont="1" applyFill="1" applyBorder="1" applyAlignment="1">
      <alignment horizontal="left" vertical="top"/>
      <protection/>
    </xf>
    <xf numFmtId="0" fontId="16" fillId="0" borderId="13" xfId="58" applyNumberFormat="1" applyFont="1" applyFill="1" applyBorder="1" applyAlignment="1">
      <alignment vertical="top"/>
      <protection/>
    </xf>
    <xf numFmtId="0" fontId="16" fillId="0" borderId="13" xfId="58" applyNumberFormat="1" applyFont="1" applyFill="1" applyBorder="1" applyAlignment="1">
      <alignment horizontal="center" vertical="top"/>
      <protection/>
    </xf>
    <xf numFmtId="0" fontId="16" fillId="0" borderId="13" xfId="58" applyNumberFormat="1" applyFont="1" applyFill="1" applyBorder="1" applyAlignment="1">
      <alignment horizontal="justify" vertical="top" wrapText="1"/>
      <protection/>
    </xf>
    <xf numFmtId="0" fontId="70" fillId="0" borderId="13" xfId="58" applyNumberFormat="1" applyFont="1" applyFill="1" applyBorder="1" applyAlignment="1">
      <alignment horizontal="left" wrapText="1" readingOrder="1"/>
      <protection/>
    </xf>
    <xf numFmtId="2" fontId="16" fillId="0" borderId="13" xfId="58" applyNumberFormat="1" applyFont="1" applyFill="1" applyBorder="1" applyAlignment="1">
      <alignment horizontal="center"/>
      <protection/>
    </xf>
    <xf numFmtId="0" fontId="16" fillId="0" borderId="13" xfId="57" applyNumberFormat="1" applyFont="1" applyFill="1" applyBorder="1" applyAlignment="1">
      <alignment horizontal="center"/>
      <protection/>
    </xf>
    <xf numFmtId="0" fontId="15" fillId="0" borderId="13" xfId="57" applyNumberFormat="1" applyFont="1" applyFill="1" applyBorder="1" applyAlignment="1" applyProtection="1">
      <alignment horizontal="center"/>
      <protection locked="0"/>
    </xf>
    <xf numFmtId="0" fontId="15" fillId="0" borderId="13" xfId="57" applyNumberFormat="1" applyFont="1" applyFill="1" applyBorder="1" applyAlignment="1" applyProtection="1">
      <alignment horizontal="center"/>
      <protection/>
    </xf>
    <xf numFmtId="0" fontId="16" fillId="0" borderId="13" xfId="58" applyNumberFormat="1" applyFont="1" applyFill="1" applyBorder="1" applyAlignment="1">
      <alignment horizontal="center"/>
      <protection/>
    </xf>
    <xf numFmtId="2" fontId="15" fillId="33" borderId="13" xfId="57" applyNumberFormat="1" applyFont="1" applyFill="1" applyBorder="1" applyAlignment="1" applyProtection="1">
      <alignment horizontal="center"/>
      <protection locked="0"/>
    </xf>
    <xf numFmtId="172" fontId="15" fillId="0" borderId="13" xfId="57" applyNumberFormat="1" applyFont="1" applyFill="1" applyBorder="1" applyAlignment="1" applyProtection="1">
      <alignment horizontal="right" vertical="top"/>
      <protection locked="0"/>
    </xf>
    <xf numFmtId="172" fontId="15" fillId="0" borderId="13" xfId="57" applyNumberFormat="1" applyFont="1" applyFill="1" applyBorder="1" applyAlignment="1" applyProtection="1">
      <alignment horizontal="center" vertical="top" wrapText="1"/>
      <protection/>
    </xf>
    <xf numFmtId="172" fontId="15" fillId="0" borderId="13" xfId="57" applyNumberFormat="1" applyFont="1" applyFill="1" applyBorder="1" applyAlignment="1">
      <alignment horizontal="center" vertical="top" wrapText="1"/>
      <protection/>
    </xf>
    <xf numFmtId="2" fontId="15" fillId="0" borderId="21" xfId="58" applyNumberFormat="1" applyFont="1" applyFill="1" applyBorder="1" applyAlignment="1">
      <alignment horizontal="right" vertical="top"/>
      <protection/>
    </xf>
    <xf numFmtId="2" fontId="15" fillId="0" borderId="21" xfId="58" applyNumberFormat="1" applyFont="1" applyFill="1" applyBorder="1" applyAlignment="1">
      <alignment horizontal="right"/>
      <protection/>
    </xf>
    <xf numFmtId="0" fontId="16" fillId="0" borderId="13" xfId="58" applyNumberFormat="1" applyFont="1" applyFill="1" applyBorder="1" applyAlignment="1">
      <alignment wrapText="1"/>
      <protection/>
    </xf>
    <xf numFmtId="0" fontId="71" fillId="0" borderId="11" xfId="0" applyFont="1" applyFill="1" applyBorder="1" applyAlignment="1">
      <alignment horizontal="justify" vertical="top" wrapText="1"/>
    </xf>
    <xf numFmtId="0" fontId="16" fillId="0" borderId="13" xfId="57" applyNumberFormat="1" applyFont="1" applyFill="1" applyBorder="1" applyAlignment="1">
      <alignment horizontal="justify" vertical="top" wrapText="1"/>
      <protection/>
    </xf>
    <xf numFmtId="0" fontId="71" fillId="0" borderId="22" xfId="0" applyFont="1" applyFill="1" applyBorder="1" applyAlignment="1">
      <alignment horizontal="justify" vertical="top" wrapText="1"/>
    </xf>
    <xf numFmtId="173" fontId="16" fillId="0" borderId="13" xfId="58" applyNumberFormat="1" applyFont="1" applyFill="1" applyBorder="1" applyAlignment="1">
      <alignment horizontal="center" vertical="top"/>
      <protection/>
    </xf>
    <xf numFmtId="0" fontId="71" fillId="0" borderId="13" xfId="0" applyFont="1" applyFill="1" applyBorder="1" applyAlignment="1">
      <alignment vertical="top" wrapText="1"/>
    </xf>
    <xf numFmtId="2" fontId="15" fillId="0" borderId="13" xfId="58" applyNumberFormat="1" applyFont="1" applyFill="1" applyBorder="1" applyAlignment="1">
      <alignment horizontal="right" vertical="top"/>
      <protection/>
    </xf>
    <xf numFmtId="2" fontId="15" fillId="0" borderId="13" xfId="58" applyNumberFormat="1" applyFont="1" applyFill="1" applyBorder="1" applyAlignment="1">
      <alignment horizontal="right"/>
      <protection/>
    </xf>
    <xf numFmtId="0" fontId="71" fillId="0" borderId="0" xfId="0" applyFont="1" applyFill="1" applyBorder="1" applyAlignment="1">
      <alignment/>
    </xf>
    <xf numFmtId="172" fontId="15" fillId="0" borderId="11" xfId="57" applyNumberFormat="1" applyFont="1" applyFill="1" applyBorder="1" applyAlignment="1" applyProtection="1">
      <alignment horizontal="center" vertical="top" wrapText="1"/>
      <protection/>
    </xf>
    <xf numFmtId="172" fontId="15" fillId="0" borderId="11" xfId="57" applyNumberFormat="1" applyFont="1" applyFill="1" applyBorder="1" applyAlignment="1">
      <alignment horizontal="center" vertical="top" wrapText="1"/>
      <protection/>
    </xf>
    <xf numFmtId="0" fontId="71" fillId="0" borderId="17" xfId="0" applyFont="1" applyFill="1" applyBorder="1" applyAlignment="1">
      <alignment horizontal="justify" vertical="top" wrapText="1"/>
    </xf>
    <xf numFmtId="0" fontId="17" fillId="0" borderId="13" xfId="58" applyNumberFormat="1" applyFont="1" applyFill="1" applyBorder="1" applyAlignment="1">
      <alignment vertical="top"/>
      <protection/>
    </xf>
    <xf numFmtId="2" fontId="15" fillId="34" borderId="13" xfId="57" applyNumberFormat="1" applyFont="1" applyFill="1" applyBorder="1" applyAlignment="1" applyProtection="1">
      <alignment horizontal="center"/>
      <protection locked="0"/>
    </xf>
    <xf numFmtId="172" fontId="16" fillId="0" borderId="13" xfId="57" applyNumberFormat="1" applyFont="1" applyFill="1" applyBorder="1" applyAlignment="1">
      <alignment vertical="top"/>
      <protection/>
    </xf>
    <xf numFmtId="2" fontId="17" fillId="0" borderId="13" xfId="58" applyNumberFormat="1" applyFont="1" applyFill="1" applyBorder="1" applyAlignment="1">
      <alignment vertical="top"/>
      <protection/>
    </xf>
    <xf numFmtId="0" fontId="16" fillId="0" borderId="13" xfId="58" applyNumberFormat="1" applyFont="1" applyFill="1" applyBorder="1" applyAlignment="1">
      <alignment vertical="top" wrapText="1"/>
      <protection/>
    </xf>
    <xf numFmtId="0" fontId="2" fillId="0" borderId="10"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6" fillId="0" borderId="24"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15"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2" fillId="0" borderId="24"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2333625</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3"/>
  <sheetViews>
    <sheetView showGridLines="0" zoomScale="85" zoomScaleNormal="85" zoomScalePageLayoutView="0" workbookViewId="0" topLeftCell="A1">
      <selection activeCell="M19" sqref="M19"/>
    </sheetView>
  </sheetViews>
  <sheetFormatPr defaultColWidth="9.140625" defaultRowHeight="15"/>
  <cols>
    <col min="1" max="1" width="11.28125" style="24" customWidth="1"/>
    <col min="2" max="2" width="84.28125" style="24" customWidth="1"/>
    <col min="3" max="3" width="0.42578125" style="24" customWidth="1"/>
    <col min="4" max="4" width="11.57421875" style="24" customWidth="1"/>
    <col min="5" max="5" width="9.57421875" style="24" customWidth="1"/>
    <col min="6" max="6" width="36.8515625" style="24" hidden="1" customWidth="1"/>
    <col min="7" max="7" width="14.140625" style="24" hidden="1" customWidth="1"/>
    <col min="8" max="9" width="12.140625" style="24" hidden="1" customWidth="1"/>
    <col min="10" max="10" width="9.00390625" style="24" hidden="1" customWidth="1"/>
    <col min="11" max="11" width="19.57421875" style="24" hidden="1" customWidth="1"/>
    <col min="12" max="12" width="34.8515625" style="24" hidden="1" customWidth="1"/>
    <col min="13" max="13" width="18.7109375" style="24" customWidth="1"/>
    <col min="14" max="14" width="15.28125" style="25" hidden="1" customWidth="1"/>
    <col min="15" max="15" width="14.28125" style="24" hidden="1" customWidth="1"/>
    <col min="16" max="16" width="17.28125" style="24" hidden="1" customWidth="1"/>
    <col min="17" max="17" width="18.421875" style="24" hidden="1" customWidth="1"/>
    <col min="18" max="18" width="17.421875" style="24" hidden="1" customWidth="1"/>
    <col min="19" max="19" width="14.7109375" style="24" hidden="1" customWidth="1"/>
    <col min="20" max="20" width="14.8515625" style="24" hidden="1" customWidth="1"/>
    <col min="21" max="21" width="16.421875" style="24" hidden="1" customWidth="1"/>
    <col min="22" max="22" width="13.00390625" style="24" hidden="1" customWidth="1"/>
    <col min="23" max="51" width="9.140625" style="24" hidden="1" customWidth="1"/>
    <col min="52" max="52" width="19.57421875" style="24" hidden="1" customWidth="1"/>
    <col min="53" max="53" width="29.7109375" style="24" hidden="1" customWidth="1"/>
    <col min="54" max="54" width="16.7109375" style="24" customWidth="1"/>
    <col min="55" max="55" width="25.140625" style="24" customWidth="1"/>
    <col min="56" max="238" width="9.140625" style="24" customWidth="1"/>
    <col min="239" max="243" width="9.140625" style="26" customWidth="1"/>
    <col min="244" max="16384" width="9.140625" style="24" customWidth="1"/>
  </cols>
  <sheetData>
    <row r="1" spans="1:243" s="1" customFormat="1" ht="25.5" customHeight="1">
      <c r="A1" s="81" t="str">
        <f>B2&amp;" BoQ"</f>
        <v>Item Rate BoQ</v>
      </c>
      <c r="B1" s="81"/>
      <c r="C1" s="81"/>
      <c r="D1" s="81"/>
      <c r="E1" s="81"/>
      <c r="F1" s="81"/>
      <c r="G1" s="81"/>
      <c r="H1" s="81"/>
      <c r="I1" s="81"/>
      <c r="J1" s="81"/>
      <c r="K1" s="81"/>
      <c r="L1" s="81"/>
      <c r="O1" s="2"/>
      <c r="P1" s="2"/>
      <c r="Q1" s="3"/>
      <c r="IE1" s="3"/>
      <c r="IF1" s="3"/>
      <c r="IG1" s="3"/>
      <c r="IH1" s="3"/>
      <c r="II1" s="3"/>
    </row>
    <row r="2" spans="1:17" s="1" customFormat="1" ht="25.5" customHeight="1" hidden="1">
      <c r="A2" s="4" t="s">
        <v>3</v>
      </c>
      <c r="B2" s="4" t="s">
        <v>4</v>
      </c>
      <c r="C2" s="27" t="s">
        <v>5</v>
      </c>
      <c r="D2" s="2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2" t="s">
        <v>74</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7"/>
      <c r="IF4" s="7"/>
      <c r="IG4" s="7"/>
      <c r="IH4" s="7"/>
      <c r="II4" s="7"/>
    </row>
    <row r="5" spans="1:243" s="6" customFormat="1" ht="21.75" customHeight="1">
      <c r="A5" s="82" t="s">
        <v>73</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7"/>
      <c r="IF5" s="7"/>
      <c r="IG5" s="7"/>
      <c r="IH5" s="7"/>
      <c r="II5" s="7"/>
    </row>
    <row r="6" spans="1:243" s="6" customFormat="1" ht="26.25" customHeight="1">
      <c r="A6" s="82" t="s">
        <v>72</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7"/>
      <c r="IF6" s="7"/>
      <c r="IG6" s="7"/>
      <c r="IH6" s="7"/>
      <c r="II6" s="7"/>
    </row>
    <row r="7" spans="1:243" s="6" customFormat="1" ht="29.25" customHeight="1" hidden="1">
      <c r="A7" s="83" t="s">
        <v>10</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7"/>
      <c r="IF7" s="7"/>
      <c r="IG7" s="7"/>
      <c r="IH7" s="7"/>
      <c r="II7" s="7"/>
    </row>
    <row r="8" spans="1:243" s="9" customFormat="1" ht="61.5" customHeight="1">
      <c r="A8" s="8" t="s">
        <v>65</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10"/>
      <c r="IF8" s="10"/>
      <c r="IG8" s="10"/>
      <c r="IH8" s="10"/>
      <c r="II8" s="10"/>
    </row>
    <row r="9" spans="1:243" s="11" customFormat="1" ht="61.5" customHeight="1">
      <c r="A9" s="75" t="s">
        <v>11</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8.75" customHeight="1">
      <c r="A11" s="13" t="s">
        <v>0</v>
      </c>
      <c r="B11" s="13" t="s">
        <v>18</v>
      </c>
      <c r="C11" s="13" t="s">
        <v>1</v>
      </c>
      <c r="D11" s="13" t="s">
        <v>19</v>
      </c>
      <c r="E11" s="13" t="s">
        <v>20</v>
      </c>
      <c r="F11" s="13" t="s">
        <v>68</v>
      </c>
      <c r="G11" s="13"/>
      <c r="H11" s="13"/>
      <c r="I11" s="13" t="s">
        <v>21</v>
      </c>
      <c r="J11" s="13" t="s">
        <v>22</v>
      </c>
      <c r="K11" s="13" t="s">
        <v>23</v>
      </c>
      <c r="L11" s="13" t="s">
        <v>24</v>
      </c>
      <c r="M11" s="16" t="s">
        <v>67</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66</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6</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7</v>
      </c>
      <c r="BC12" s="18">
        <v>8</v>
      </c>
      <c r="IE12" s="15"/>
      <c r="IF12" s="15"/>
      <c r="IG12" s="15"/>
      <c r="IH12" s="15"/>
      <c r="II12" s="15"/>
    </row>
    <row r="13" spans="1:243" s="19" customFormat="1" ht="39.75" customHeight="1">
      <c r="A13" s="44">
        <v>1</v>
      </c>
      <c r="B13" s="45" t="s">
        <v>94</v>
      </c>
      <c r="C13" s="46" t="s">
        <v>69</v>
      </c>
      <c r="D13" s="47">
        <v>20</v>
      </c>
      <c r="E13" s="48" t="s">
        <v>76</v>
      </c>
      <c r="F13" s="47">
        <v>0</v>
      </c>
      <c r="G13" s="49"/>
      <c r="H13" s="50"/>
      <c r="I13" s="51" t="s">
        <v>39</v>
      </c>
      <c r="J13" s="48">
        <f>IF(I13="Less(-)",-1,1)</f>
        <v>1</v>
      </c>
      <c r="K13" s="49" t="s">
        <v>62</v>
      </c>
      <c r="L13" s="49" t="s">
        <v>7</v>
      </c>
      <c r="M13" s="52"/>
      <c r="N13" s="53"/>
      <c r="O13" s="53"/>
      <c r="P13" s="54"/>
      <c r="Q13" s="53"/>
      <c r="R13" s="53"/>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6">
        <f aca="true" t="shared" si="0" ref="BA13:BA28">total_amount_ba($B$2,$D$2,D13,F13,J13,K13,M13)</f>
        <v>0</v>
      </c>
      <c r="BB13" s="57">
        <f aca="true" t="shared" si="1" ref="BB13:BB18">BA13+SUM(N13:AZ13)</f>
        <v>0</v>
      </c>
      <c r="BC13" s="58" t="str">
        <f>SpellNumber(L13,BB13)</f>
        <v>INR Zero Only</v>
      </c>
      <c r="IE13" s="20">
        <v>1.01</v>
      </c>
      <c r="IF13" s="20" t="s">
        <v>40</v>
      </c>
      <c r="IG13" s="20" t="s">
        <v>36</v>
      </c>
      <c r="IH13" s="20">
        <v>123.223</v>
      </c>
      <c r="II13" s="20" t="s">
        <v>38</v>
      </c>
    </row>
    <row r="14" spans="1:243" s="19" customFormat="1" ht="79.5" customHeight="1">
      <c r="A14" s="44">
        <v>2</v>
      </c>
      <c r="B14" s="45" t="s">
        <v>75</v>
      </c>
      <c r="C14" s="46" t="s">
        <v>34</v>
      </c>
      <c r="D14" s="47">
        <v>600</v>
      </c>
      <c r="E14" s="48" t="s">
        <v>70</v>
      </c>
      <c r="F14" s="47">
        <v>0</v>
      </c>
      <c r="G14" s="49"/>
      <c r="H14" s="50"/>
      <c r="I14" s="51" t="s">
        <v>39</v>
      </c>
      <c r="J14" s="48">
        <f aca="true" t="shared" si="2" ref="J14:J20">IF(I14="Less(-)",-1,1)</f>
        <v>1</v>
      </c>
      <c r="K14" s="49" t="s">
        <v>62</v>
      </c>
      <c r="L14" s="49" t="s">
        <v>7</v>
      </c>
      <c r="M14" s="52"/>
      <c r="N14" s="53"/>
      <c r="O14" s="53"/>
      <c r="P14" s="54"/>
      <c r="Q14" s="53"/>
      <c r="R14" s="53"/>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6">
        <f t="shared" si="0"/>
        <v>0</v>
      </c>
      <c r="BB14" s="57">
        <f t="shared" si="1"/>
        <v>0</v>
      </c>
      <c r="BC14" s="58" t="str">
        <f aca="true" t="shared" si="3" ref="BC14:BC28">SpellNumber(L14,BB14)</f>
        <v>INR Zero Only</v>
      </c>
      <c r="IE14" s="20">
        <v>1.01</v>
      </c>
      <c r="IF14" s="20" t="s">
        <v>40</v>
      </c>
      <c r="IG14" s="20" t="s">
        <v>36</v>
      </c>
      <c r="IH14" s="20">
        <v>123.223</v>
      </c>
      <c r="II14" s="20" t="s">
        <v>38</v>
      </c>
    </row>
    <row r="15" spans="1:243" s="19" customFormat="1" ht="51.75" customHeight="1">
      <c r="A15" s="44">
        <v>3</v>
      </c>
      <c r="B15" s="45" t="s">
        <v>77</v>
      </c>
      <c r="C15" s="46" t="s">
        <v>37</v>
      </c>
      <c r="D15" s="47">
        <v>600</v>
      </c>
      <c r="E15" s="48" t="s">
        <v>70</v>
      </c>
      <c r="F15" s="47">
        <v>0</v>
      </c>
      <c r="G15" s="49"/>
      <c r="H15" s="50"/>
      <c r="I15" s="51" t="s">
        <v>39</v>
      </c>
      <c r="J15" s="48">
        <f>IF(I15="Less(-)",-1,1)</f>
        <v>1</v>
      </c>
      <c r="K15" s="49" t="s">
        <v>62</v>
      </c>
      <c r="L15" s="49" t="s">
        <v>7</v>
      </c>
      <c r="M15" s="52"/>
      <c r="N15" s="53"/>
      <c r="O15" s="53"/>
      <c r="P15" s="54"/>
      <c r="Q15" s="53"/>
      <c r="R15" s="53"/>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6">
        <f t="shared" si="0"/>
        <v>0</v>
      </c>
      <c r="BB15" s="57">
        <f t="shared" si="1"/>
        <v>0</v>
      </c>
      <c r="BC15" s="58" t="str">
        <f t="shared" si="3"/>
        <v>INR Zero Only</v>
      </c>
      <c r="IE15" s="20">
        <v>1.01</v>
      </c>
      <c r="IF15" s="20" t="s">
        <v>40</v>
      </c>
      <c r="IG15" s="20" t="s">
        <v>36</v>
      </c>
      <c r="IH15" s="20">
        <v>123.223</v>
      </c>
      <c r="II15" s="20" t="s">
        <v>38</v>
      </c>
    </row>
    <row r="16" spans="1:243" s="19" customFormat="1" ht="53.25" customHeight="1">
      <c r="A16" s="44">
        <v>4</v>
      </c>
      <c r="B16" s="45" t="s">
        <v>78</v>
      </c>
      <c r="C16" s="46" t="s">
        <v>41</v>
      </c>
      <c r="D16" s="47">
        <v>3.45</v>
      </c>
      <c r="E16" s="48" t="s">
        <v>76</v>
      </c>
      <c r="F16" s="47">
        <v>0</v>
      </c>
      <c r="G16" s="49"/>
      <c r="H16" s="50"/>
      <c r="I16" s="51" t="s">
        <v>39</v>
      </c>
      <c r="J16" s="48">
        <f>IF(I16="Less(-)",-1,1)</f>
        <v>1</v>
      </c>
      <c r="K16" s="49" t="s">
        <v>62</v>
      </c>
      <c r="L16" s="49" t="s">
        <v>7</v>
      </c>
      <c r="M16" s="52"/>
      <c r="N16" s="53"/>
      <c r="O16" s="53"/>
      <c r="P16" s="54"/>
      <c r="Q16" s="53"/>
      <c r="R16" s="53"/>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6">
        <f t="shared" si="0"/>
        <v>0</v>
      </c>
      <c r="BB16" s="57">
        <f t="shared" si="1"/>
        <v>0</v>
      </c>
      <c r="BC16" s="58" t="str">
        <f t="shared" si="3"/>
        <v>INR Zero Only</v>
      </c>
      <c r="IE16" s="20">
        <v>1.01</v>
      </c>
      <c r="IF16" s="20" t="s">
        <v>40</v>
      </c>
      <c r="IG16" s="20" t="s">
        <v>36</v>
      </c>
      <c r="IH16" s="20">
        <v>123.223</v>
      </c>
      <c r="II16" s="20" t="s">
        <v>38</v>
      </c>
    </row>
    <row r="17" spans="1:243" s="19" customFormat="1" ht="53.25" customHeight="1">
      <c r="A17" s="44">
        <v>5</v>
      </c>
      <c r="B17" s="45" t="s">
        <v>79</v>
      </c>
      <c r="C17" s="46" t="s">
        <v>44</v>
      </c>
      <c r="D17" s="47">
        <v>24</v>
      </c>
      <c r="E17" s="48" t="s">
        <v>70</v>
      </c>
      <c r="F17" s="47">
        <v>0</v>
      </c>
      <c r="G17" s="49"/>
      <c r="H17" s="49"/>
      <c r="I17" s="51" t="s">
        <v>39</v>
      </c>
      <c r="J17" s="48">
        <f t="shared" si="2"/>
        <v>1</v>
      </c>
      <c r="K17" s="49" t="s">
        <v>62</v>
      </c>
      <c r="L17" s="49" t="s">
        <v>7</v>
      </c>
      <c r="M17" s="52"/>
      <c r="N17" s="53"/>
      <c r="O17" s="53"/>
      <c r="P17" s="54"/>
      <c r="Q17" s="53"/>
      <c r="R17" s="53"/>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6">
        <f t="shared" si="0"/>
        <v>0</v>
      </c>
      <c r="BB17" s="57">
        <f t="shared" si="1"/>
        <v>0</v>
      </c>
      <c r="BC17" s="58" t="str">
        <f t="shared" si="3"/>
        <v>INR Zero Only</v>
      </c>
      <c r="IE17" s="20">
        <v>1.01</v>
      </c>
      <c r="IF17" s="20" t="s">
        <v>40</v>
      </c>
      <c r="IG17" s="20" t="s">
        <v>36</v>
      </c>
      <c r="IH17" s="20">
        <v>123.223</v>
      </c>
      <c r="II17" s="20" t="s">
        <v>38</v>
      </c>
    </row>
    <row r="18" spans="1:243" s="19" customFormat="1" ht="65.25" customHeight="1">
      <c r="A18" s="44">
        <v>6.1</v>
      </c>
      <c r="B18" s="59" t="s">
        <v>80</v>
      </c>
      <c r="C18" s="46" t="s">
        <v>46</v>
      </c>
      <c r="D18" s="47">
        <v>80</v>
      </c>
      <c r="E18" s="48" t="s">
        <v>82</v>
      </c>
      <c r="F18" s="47">
        <v>0</v>
      </c>
      <c r="G18" s="49"/>
      <c r="H18" s="49"/>
      <c r="I18" s="51" t="s">
        <v>39</v>
      </c>
      <c r="J18" s="48">
        <f t="shared" si="2"/>
        <v>1</v>
      </c>
      <c r="K18" s="49" t="s">
        <v>62</v>
      </c>
      <c r="L18" s="49" t="s">
        <v>7</v>
      </c>
      <c r="M18" s="52"/>
      <c r="N18" s="53"/>
      <c r="O18" s="53"/>
      <c r="P18" s="54"/>
      <c r="Q18" s="53"/>
      <c r="R18" s="53"/>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6">
        <f t="shared" si="0"/>
        <v>0</v>
      </c>
      <c r="BB18" s="57">
        <f t="shared" si="1"/>
        <v>0</v>
      </c>
      <c r="BC18" s="58" t="str">
        <f t="shared" si="3"/>
        <v>INR Zero Only</v>
      </c>
      <c r="IE18" s="20">
        <v>1.02</v>
      </c>
      <c r="IF18" s="20" t="s">
        <v>42</v>
      </c>
      <c r="IG18" s="20" t="s">
        <v>43</v>
      </c>
      <c r="IH18" s="20">
        <v>213</v>
      </c>
      <c r="II18" s="20" t="s">
        <v>38</v>
      </c>
    </row>
    <row r="19" spans="1:243" s="19" customFormat="1" ht="22.5" customHeight="1">
      <c r="A19" s="44">
        <v>6.2</v>
      </c>
      <c r="B19" s="60" t="s">
        <v>81</v>
      </c>
      <c r="C19" s="46" t="s">
        <v>49</v>
      </c>
      <c r="D19" s="47">
        <v>80</v>
      </c>
      <c r="E19" s="48" t="s">
        <v>82</v>
      </c>
      <c r="F19" s="47">
        <v>0</v>
      </c>
      <c r="G19" s="49"/>
      <c r="H19" s="49"/>
      <c r="I19" s="51" t="s">
        <v>39</v>
      </c>
      <c r="J19" s="48">
        <f t="shared" si="2"/>
        <v>1</v>
      </c>
      <c r="K19" s="49" t="s">
        <v>62</v>
      </c>
      <c r="L19" s="49" t="s">
        <v>7</v>
      </c>
      <c r="M19" s="52"/>
      <c r="N19" s="53"/>
      <c r="O19" s="53"/>
      <c r="P19" s="54"/>
      <c r="Q19" s="53"/>
      <c r="R19" s="53"/>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6">
        <f t="shared" si="0"/>
        <v>0</v>
      </c>
      <c r="BB19" s="57">
        <f aca="true" t="shared" si="4" ref="BB19:BB28">BA19+SUM(N19:AZ19)</f>
        <v>0</v>
      </c>
      <c r="BC19" s="58" t="str">
        <f t="shared" si="3"/>
        <v>INR Zero Only</v>
      </c>
      <c r="IE19" s="20">
        <v>2</v>
      </c>
      <c r="IF19" s="20" t="s">
        <v>35</v>
      </c>
      <c r="IG19" s="20" t="s">
        <v>45</v>
      </c>
      <c r="IH19" s="20">
        <v>10</v>
      </c>
      <c r="II19" s="20" t="s">
        <v>38</v>
      </c>
    </row>
    <row r="20" spans="1:243" s="19" customFormat="1" ht="63.75" customHeight="1">
      <c r="A20" s="44">
        <v>7.1</v>
      </c>
      <c r="B20" s="61" t="s">
        <v>83</v>
      </c>
      <c r="C20" s="46" t="s">
        <v>50</v>
      </c>
      <c r="D20" s="47">
        <v>20</v>
      </c>
      <c r="E20" s="48" t="s">
        <v>71</v>
      </c>
      <c r="F20" s="47">
        <v>0</v>
      </c>
      <c r="G20" s="49"/>
      <c r="H20" s="49"/>
      <c r="I20" s="51" t="s">
        <v>39</v>
      </c>
      <c r="J20" s="48">
        <f t="shared" si="2"/>
        <v>1</v>
      </c>
      <c r="K20" s="49" t="s">
        <v>62</v>
      </c>
      <c r="L20" s="49" t="s">
        <v>7</v>
      </c>
      <c r="M20" s="52"/>
      <c r="N20" s="53"/>
      <c r="O20" s="53"/>
      <c r="P20" s="54"/>
      <c r="Q20" s="53"/>
      <c r="R20" s="53"/>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6">
        <f t="shared" si="0"/>
        <v>0</v>
      </c>
      <c r="BB20" s="57">
        <f t="shared" si="4"/>
        <v>0</v>
      </c>
      <c r="BC20" s="58" t="str">
        <f t="shared" si="3"/>
        <v>INR Zero Only</v>
      </c>
      <c r="IE20" s="20">
        <v>3</v>
      </c>
      <c r="IF20" s="20" t="s">
        <v>47</v>
      </c>
      <c r="IG20" s="20" t="s">
        <v>48</v>
      </c>
      <c r="IH20" s="20">
        <v>10</v>
      </c>
      <c r="II20" s="20" t="s">
        <v>38</v>
      </c>
    </row>
    <row r="21" spans="1:243" s="19" customFormat="1" ht="25.5" customHeight="1">
      <c r="A21" s="44">
        <v>7.2</v>
      </c>
      <c r="B21" s="45" t="s">
        <v>84</v>
      </c>
      <c r="C21" s="46" t="s">
        <v>51</v>
      </c>
      <c r="D21" s="47">
        <v>20</v>
      </c>
      <c r="E21" s="48" t="s">
        <v>71</v>
      </c>
      <c r="F21" s="47">
        <v>0</v>
      </c>
      <c r="G21" s="49"/>
      <c r="H21" s="50"/>
      <c r="I21" s="51" t="s">
        <v>39</v>
      </c>
      <c r="J21" s="48">
        <f aca="true" t="shared" si="5" ref="J21:J28">IF(I21="Less(-)",-1,1)</f>
        <v>1</v>
      </c>
      <c r="K21" s="49" t="s">
        <v>62</v>
      </c>
      <c r="L21" s="49" t="s">
        <v>7</v>
      </c>
      <c r="M21" s="52"/>
      <c r="N21" s="53"/>
      <c r="O21" s="53"/>
      <c r="P21" s="54"/>
      <c r="Q21" s="53"/>
      <c r="R21" s="53"/>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6">
        <f t="shared" si="0"/>
        <v>0</v>
      </c>
      <c r="BB21" s="57">
        <f t="shared" si="4"/>
        <v>0</v>
      </c>
      <c r="BC21" s="58" t="str">
        <f t="shared" si="3"/>
        <v>INR Zero Only</v>
      </c>
      <c r="IE21" s="20">
        <v>1.01</v>
      </c>
      <c r="IF21" s="20" t="s">
        <v>40</v>
      </c>
      <c r="IG21" s="20" t="s">
        <v>36</v>
      </c>
      <c r="IH21" s="20">
        <v>123.223</v>
      </c>
      <c r="II21" s="20" t="s">
        <v>38</v>
      </c>
    </row>
    <row r="22" spans="1:243" s="19" customFormat="1" ht="47.25" customHeight="1">
      <c r="A22" s="62">
        <v>8</v>
      </c>
      <c r="B22" s="45" t="s">
        <v>85</v>
      </c>
      <c r="C22" s="46" t="s">
        <v>52</v>
      </c>
      <c r="D22" s="47">
        <v>17394.77</v>
      </c>
      <c r="E22" s="48" t="s">
        <v>70</v>
      </c>
      <c r="F22" s="47">
        <v>0</v>
      </c>
      <c r="G22" s="49"/>
      <c r="H22" s="49"/>
      <c r="I22" s="51" t="s">
        <v>39</v>
      </c>
      <c r="J22" s="48">
        <f t="shared" si="5"/>
        <v>1</v>
      </c>
      <c r="K22" s="49" t="s">
        <v>62</v>
      </c>
      <c r="L22" s="49" t="s">
        <v>7</v>
      </c>
      <c r="M22" s="52"/>
      <c r="N22" s="53"/>
      <c r="O22" s="53"/>
      <c r="P22" s="54"/>
      <c r="Q22" s="53"/>
      <c r="R22" s="53"/>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6">
        <f t="shared" si="0"/>
        <v>0</v>
      </c>
      <c r="BB22" s="57">
        <f>BA22+SUM(N22:AZ22)</f>
        <v>0</v>
      </c>
      <c r="BC22" s="58" t="str">
        <f t="shared" si="3"/>
        <v>INR Zero Only</v>
      </c>
      <c r="IE22" s="20">
        <v>2</v>
      </c>
      <c r="IF22" s="20" t="s">
        <v>35</v>
      </c>
      <c r="IG22" s="20" t="s">
        <v>45</v>
      </c>
      <c r="IH22" s="20">
        <v>10</v>
      </c>
      <c r="II22" s="20" t="s">
        <v>38</v>
      </c>
    </row>
    <row r="23" spans="1:243" s="19" customFormat="1" ht="34.5" customHeight="1">
      <c r="A23" s="62">
        <v>9</v>
      </c>
      <c r="B23" s="63" t="s">
        <v>86</v>
      </c>
      <c r="C23" s="46" t="s">
        <v>53</v>
      </c>
      <c r="D23" s="47">
        <v>6957.91</v>
      </c>
      <c r="E23" s="48" t="s">
        <v>70</v>
      </c>
      <c r="F23" s="47">
        <v>0</v>
      </c>
      <c r="G23" s="49"/>
      <c r="H23" s="50"/>
      <c r="I23" s="51" t="s">
        <v>39</v>
      </c>
      <c r="J23" s="48">
        <f t="shared" si="5"/>
        <v>1</v>
      </c>
      <c r="K23" s="49" t="s">
        <v>62</v>
      </c>
      <c r="L23" s="49" t="s">
        <v>7</v>
      </c>
      <c r="M23" s="52"/>
      <c r="N23" s="53"/>
      <c r="O23" s="53"/>
      <c r="P23" s="54"/>
      <c r="Q23" s="53"/>
      <c r="R23" s="53"/>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64">
        <f t="shared" si="0"/>
        <v>0</v>
      </c>
      <c r="BB23" s="65">
        <f t="shared" si="4"/>
        <v>0</v>
      </c>
      <c r="BC23" s="58" t="str">
        <f t="shared" si="3"/>
        <v>INR Zero Only</v>
      </c>
      <c r="IE23" s="20">
        <v>1.01</v>
      </c>
      <c r="IF23" s="20" t="s">
        <v>40</v>
      </c>
      <c r="IG23" s="20" t="s">
        <v>36</v>
      </c>
      <c r="IH23" s="20">
        <v>123.223</v>
      </c>
      <c r="II23" s="20" t="s">
        <v>38</v>
      </c>
    </row>
    <row r="24" spans="1:243" s="19" customFormat="1" ht="48.75" customHeight="1">
      <c r="A24" s="44">
        <v>10.1</v>
      </c>
      <c r="B24" s="63" t="s">
        <v>87</v>
      </c>
      <c r="C24" s="46" t="s">
        <v>54</v>
      </c>
      <c r="D24" s="47">
        <v>160</v>
      </c>
      <c r="E24" s="48" t="s">
        <v>82</v>
      </c>
      <c r="F24" s="47">
        <v>0</v>
      </c>
      <c r="G24" s="49"/>
      <c r="H24" s="49"/>
      <c r="I24" s="51" t="s">
        <v>39</v>
      </c>
      <c r="J24" s="48">
        <f t="shared" si="5"/>
        <v>1</v>
      </c>
      <c r="K24" s="49" t="s">
        <v>62</v>
      </c>
      <c r="L24" s="49" t="s">
        <v>7</v>
      </c>
      <c r="M24" s="52"/>
      <c r="N24" s="53"/>
      <c r="O24" s="53"/>
      <c r="P24" s="54"/>
      <c r="Q24" s="53"/>
      <c r="R24" s="53"/>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64">
        <f t="shared" si="0"/>
        <v>0</v>
      </c>
      <c r="BB24" s="65">
        <f>BA24+SUM(N24:AZ24)</f>
        <v>0</v>
      </c>
      <c r="BC24" s="58" t="str">
        <f t="shared" si="3"/>
        <v>INR Zero Only</v>
      </c>
      <c r="IE24" s="20">
        <v>2</v>
      </c>
      <c r="IF24" s="20" t="s">
        <v>35</v>
      </c>
      <c r="IG24" s="20" t="s">
        <v>45</v>
      </c>
      <c r="IH24" s="20">
        <v>10</v>
      </c>
      <c r="II24" s="20" t="s">
        <v>38</v>
      </c>
    </row>
    <row r="25" spans="1:243" s="19" customFormat="1" ht="21" customHeight="1">
      <c r="A25" s="44">
        <v>10.2</v>
      </c>
      <c r="B25" s="66" t="s">
        <v>88</v>
      </c>
      <c r="C25" s="46" t="s">
        <v>55</v>
      </c>
      <c r="D25" s="47">
        <v>160</v>
      </c>
      <c r="E25" s="48" t="s">
        <v>82</v>
      </c>
      <c r="F25" s="47">
        <v>0</v>
      </c>
      <c r="G25" s="49"/>
      <c r="H25" s="49"/>
      <c r="I25" s="51" t="s">
        <v>39</v>
      </c>
      <c r="J25" s="48">
        <f t="shared" si="5"/>
        <v>1</v>
      </c>
      <c r="K25" s="49" t="s">
        <v>62</v>
      </c>
      <c r="L25" s="49" t="s">
        <v>7</v>
      </c>
      <c r="M25" s="52"/>
      <c r="N25" s="53"/>
      <c r="O25" s="53"/>
      <c r="P25" s="54"/>
      <c r="Q25" s="53"/>
      <c r="R25" s="53"/>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64">
        <f t="shared" si="0"/>
        <v>0</v>
      </c>
      <c r="BB25" s="65">
        <f t="shared" si="4"/>
        <v>0</v>
      </c>
      <c r="BC25" s="58" t="str">
        <f t="shared" si="3"/>
        <v>INR Zero Only</v>
      </c>
      <c r="IE25" s="20">
        <v>1.01</v>
      </c>
      <c r="IF25" s="20" t="s">
        <v>40</v>
      </c>
      <c r="IG25" s="20" t="s">
        <v>36</v>
      </c>
      <c r="IH25" s="20">
        <v>123.223</v>
      </c>
      <c r="II25" s="20" t="s">
        <v>38</v>
      </c>
    </row>
    <row r="26" spans="1:243" s="19" customFormat="1" ht="34.5" customHeight="1">
      <c r="A26" s="62">
        <v>11</v>
      </c>
      <c r="B26" s="63" t="s">
        <v>89</v>
      </c>
      <c r="C26" s="46" t="s">
        <v>56</v>
      </c>
      <c r="D26" s="47">
        <v>880.3</v>
      </c>
      <c r="E26" s="48" t="s">
        <v>70</v>
      </c>
      <c r="F26" s="47">
        <v>0</v>
      </c>
      <c r="G26" s="49"/>
      <c r="H26" s="50"/>
      <c r="I26" s="51" t="s">
        <v>39</v>
      </c>
      <c r="J26" s="48">
        <f t="shared" si="5"/>
        <v>1</v>
      </c>
      <c r="K26" s="49" t="s">
        <v>62</v>
      </c>
      <c r="L26" s="49" t="s">
        <v>7</v>
      </c>
      <c r="M26" s="52"/>
      <c r="N26" s="53"/>
      <c r="O26" s="53"/>
      <c r="P26" s="67"/>
      <c r="Q26" s="53"/>
      <c r="R26" s="53"/>
      <c r="S26" s="68"/>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6">
        <f t="shared" si="0"/>
        <v>0</v>
      </c>
      <c r="BB26" s="57">
        <f t="shared" si="4"/>
        <v>0</v>
      </c>
      <c r="BC26" s="58" t="str">
        <f t="shared" si="3"/>
        <v>INR Zero Only</v>
      </c>
      <c r="IE26" s="20">
        <v>1.01</v>
      </c>
      <c r="IF26" s="20" t="s">
        <v>40</v>
      </c>
      <c r="IG26" s="20" t="s">
        <v>36</v>
      </c>
      <c r="IH26" s="20">
        <v>123.223</v>
      </c>
      <c r="II26" s="20" t="s">
        <v>38</v>
      </c>
    </row>
    <row r="27" spans="1:243" s="19" customFormat="1" ht="171.75" customHeight="1">
      <c r="A27" s="62">
        <v>12</v>
      </c>
      <c r="B27" s="69" t="s">
        <v>90</v>
      </c>
      <c r="C27" s="46" t="s">
        <v>57</v>
      </c>
      <c r="D27" s="47">
        <v>200</v>
      </c>
      <c r="E27" s="48" t="s">
        <v>70</v>
      </c>
      <c r="F27" s="47">
        <v>0</v>
      </c>
      <c r="G27" s="49"/>
      <c r="H27" s="50"/>
      <c r="I27" s="51" t="s">
        <v>39</v>
      </c>
      <c r="J27" s="48">
        <f t="shared" si="5"/>
        <v>1</v>
      </c>
      <c r="K27" s="49" t="s">
        <v>62</v>
      </c>
      <c r="L27" s="49" t="s">
        <v>7</v>
      </c>
      <c r="M27" s="52"/>
      <c r="N27" s="53"/>
      <c r="O27" s="53"/>
      <c r="P27" s="67"/>
      <c r="Q27" s="53"/>
      <c r="R27" s="53"/>
      <c r="S27" s="68"/>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6">
        <f t="shared" si="0"/>
        <v>0</v>
      </c>
      <c r="BB27" s="57">
        <f t="shared" si="4"/>
        <v>0</v>
      </c>
      <c r="BC27" s="58" t="str">
        <f t="shared" si="3"/>
        <v>INR Zero Only</v>
      </c>
      <c r="IE27" s="20">
        <v>1.01</v>
      </c>
      <c r="IF27" s="20" t="s">
        <v>40</v>
      </c>
      <c r="IG27" s="20" t="s">
        <v>36</v>
      </c>
      <c r="IH27" s="20">
        <v>123.223</v>
      </c>
      <c r="II27" s="20" t="s">
        <v>38</v>
      </c>
    </row>
    <row r="28" spans="1:243" s="19" customFormat="1" ht="44.25" customHeight="1">
      <c r="A28" s="62">
        <v>13</v>
      </c>
      <c r="B28" s="61" t="s">
        <v>91</v>
      </c>
      <c r="C28" s="46" t="s">
        <v>58</v>
      </c>
      <c r="D28" s="47">
        <v>200</v>
      </c>
      <c r="E28" s="48" t="s">
        <v>70</v>
      </c>
      <c r="F28" s="47">
        <v>0</v>
      </c>
      <c r="G28" s="49"/>
      <c r="H28" s="50"/>
      <c r="I28" s="51" t="s">
        <v>39</v>
      </c>
      <c r="J28" s="48">
        <f t="shared" si="5"/>
        <v>1</v>
      </c>
      <c r="K28" s="49" t="s">
        <v>62</v>
      </c>
      <c r="L28" s="49" t="s">
        <v>7</v>
      </c>
      <c r="M28" s="52"/>
      <c r="N28" s="53"/>
      <c r="O28" s="53"/>
      <c r="P28" s="67"/>
      <c r="Q28" s="53"/>
      <c r="R28" s="53"/>
      <c r="S28" s="68"/>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6">
        <f t="shared" si="0"/>
        <v>0</v>
      </c>
      <c r="BB28" s="57">
        <f t="shared" si="4"/>
        <v>0</v>
      </c>
      <c r="BC28" s="58" t="str">
        <f t="shared" si="3"/>
        <v>INR Zero Only</v>
      </c>
      <c r="IE28" s="20">
        <v>1.01</v>
      </c>
      <c r="IF28" s="20" t="s">
        <v>40</v>
      </c>
      <c r="IG28" s="20" t="s">
        <v>36</v>
      </c>
      <c r="IH28" s="20">
        <v>123.223</v>
      </c>
      <c r="II28" s="20" t="s">
        <v>38</v>
      </c>
    </row>
    <row r="29" spans="1:243" s="19" customFormat="1" ht="31.5" customHeight="1">
      <c r="A29" s="62">
        <v>14</v>
      </c>
      <c r="B29" s="61" t="s">
        <v>92</v>
      </c>
      <c r="C29" s="46" t="s">
        <v>93</v>
      </c>
      <c r="D29" s="47">
        <v>150</v>
      </c>
      <c r="E29" s="48" t="s">
        <v>70</v>
      </c>
      <c r="F29" s="47">
        <v>0</v>
      </c>
      <c r="G29" s="49"/>
      <c r="H29" s="50"/>
      <c r="I29" s="51" t="s">
        <v>39</v>
      </c>
      <c r="J29" s="48">
        <f>IF(I29="Less(-)",-1,1)</f>
        <v>1</v>
      </c>
      <c r="K29" s="49" t="s">
        <v>62</v>
      </c>
      <c r="L29" s="49" t="s">
        <v>7</v>
      </c>
      <c r="M29" s="52"/>
      <c r="N29" s="53"/>
      <c r="O29" s="53"/>
      <c r="P29" s="67"/>
      <c r="Q29" s="53"/>
      <c r="R29" s="53"/>
      <c r="S29" s="68"/>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6">
        <f>total_amount_ba($B$2,$D$2,D29,F29,J29,K29,M29)</f>
        <v>0</v>
      </c>
      <c r="BB29" s="57">
        <f>BA29+SUM(N29:AZ29)</f>
        <v>0</v>
      </c>
      <c r="BC29" s="58" t="str">
        <f>SpellNumber(L29,BB29)</f>
        <v>INR Zero Only</v>
      </c>
      <c r="IE29" s="20">
        <v>1.01</v>
      </c>
      <c r="IF29" s="20" t="s">
        <v>40</v>
      </c>
      <c r="IG29" s="20" t="s">
        <v>36</v>
      </c>
      <c r="IH29" s="20">
        <v>123.223</v>
      </c>
      <c r="II29" s="20" t="s">
        <v>38</v>
      </c>
    </row>
    <row r="30" spans="1:243" s="19" customFormat="1" ht="24" customHeight="1">
      <c r="A30" s="42" t="s">
        <v>60</v>
      </c>
      <c r="B30" s="42"/>
      <c r="C30" s="43"/>
      <c r="D30" s="43"/>
      <c r="E30" s="43"/>
      <c r="F30" s="43"/>
      <c r="G30" s="43"/>
      <c r="H30" s="70"/>
      <c r="I30" s="70"/>
      <c r="J30" s="70"/>
      <c r="K30" s="70"/>
      <c r="L30" s="43"/>
      <c r="M30" s="71"/>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3">
        <f>SUM(BA13:BA28)</f>
        <v>0</v>
      </c>
      <c r="BB30" s="73">
        <f>SUM(BB13:BB29)</f>
        <v>0</v>
      </c>
      <c r="BC30" s="74" t="str">
        <f>SpellNumber($E$2,BB30)</f>
        <v>INR Zero Only</v>
      </c>
      <c r="IE30" s="20">
        <v>4</v>
      </c>
      <c r="IF30" s="20" t="s">
        <v>42</v>
      </c>
      <c r="IG30" s="20" t="s">
        <v>59</v>
      </c>
      <c r="IH30" s="20">
        <v>10</v>
      </c>
      <c r="II30" s="20" t="s">
        <v>38</v>
      </c>
    </row>
    <row r="31" spans="1:243" s="22" customFormat="1" ht="39" customHeight="1" hidden="1">
      <c r="A31" s="28" t="s">
        <v>64</v>
      </c>
      <c r="B31" s="29"/>
      <c r="C31" s="30"/>
      <c r="D31" s="31"/>
      <c r="E31" s="32" t="s">
        <v>61</v>
      </c>
      <c r="F31" s="33"/>
      <c r="G31" s="34"/>
      <c r="H31" s="35"/>
      <c r="I31" s="35"/>
      <c r="J31" s="35"/>
      <c r="K31" s="36"/>
      <c r="L31" s="37"/>
      <c r="M31" s="38"/>
      <c r="O31" s="19"/>
      <c r="P31" s="19"/>
      <c r="Q31" s="19"/>
      <c r="R31" s="19"/>
      <c r="S31" s="19"/>
      <c r="BA31" s="39">
        <f>IF(ISBLANK(F31),0,IF(E31="Excess (+)",ROUND(BA30+(BA30*F31),2),IF(E31="Less (-)",ROUND(BA30+(BA30*F31*(-1)),2),0)))</f>
        <v>0</v>
      </c>
      <c r="BB31" s="40">
        <f>ROUND(BA31,0)</f>
        <v>0</v>
      </c>
      <c r="BC31" s="41" t="str">
        <f>SpellNumber(L31,BB31)</f>
        <v> Zero Only</v>
      </c>
      <c r="IE31" s="23"/>
      <c r="IF31" s="23"/>
      <c r="IG31" s="23"/>
      <c r="IH31" s="23"/>
      <c r="II31" s="23"/>
    </row>
    <row r="32" spans="1:243" s="22" customFormat="1" ht="32.25" customHeight="1">
      <c r="A32" s="21" t="s">
        <v>63</v>
      </c>
      <c r="B32" s="21"/>
      <c r="C32" s="78" t="str">
        <f>SpellNumber($E$2,BB30)</f>
        <v>INR Zero Only</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80"/>
      <c r="IE32" s="23"/>
      <c r="IF32" s="23"/>
      <c r="IG32" s="23"/>
      <c r="IH32" s="23"/>
      <c r="II32" s="23"/>
    </row>
    <row r="33" spans="3:243" s="14" customFormat="1" ht="15">
      <c r="C33" s="24"/>
      <c r="D33" s="24"/>
      <c r="E33" s="24"/>
      <c r="F33" s="24"/>
      <c r="G33" s="24"/>
      <c r="H33" s="24"/>
      <c r="I33" s="24"/>
      <c r="J33" s="24"/>
      <c r="K33" s="24"/>
      <c r="L33" s="24"/>
      <c r="M33" s="24"/>
      <c r="O33" s="24"/>
      <c r="BA33" s="24"/>
      <c r="BC33" s="24"/>
      <c r="IE33" s="15"/>
      <c r="IF33" s="15"/>
      <c r="IG33" s="15"/>
      <c r="IH33" s="15"/>
      <c r="II33" s="15"/>
    </row>
  </sheetData>
  <sheetProtection password="EEC8" sheet="1" selectLockedCells="1"/>
  <mergeCells count="8">
    <mergeCell ref="A9:BC9"/>
    <mergeCell ref="C32:BC32"/>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1">
      <formula1>IF(ISBLANK(F31),$A$3:$C$3,$B$3:$C$3)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
      <formula1>0</formula1>
      <formula2>IF(E31&lt;&gt;"Select",99.9,0)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1">
      <formula1>IF(E31&lt;&gt;"Select",0,-1)</formula1>
      <formula2>IF(E31&lt;&gt;"Select",99.99,-1)</formula2>
    </dataValidation>
    <dataValidation type="decimal" allowBlank="1" showInputMessage="1" showErrorMessage="1" promptTitle="Rate Entry" prompt="Please enter Basic Rate in Rupees for this item. " errorTitle="Invaid Entry" error="Only Numeric Values are allowed. " sqref="M13:M30">
      <formula1>0</formula1>
      <formula2>999999999999999</formula2>
    </dataValidation>
    <dataValidation allowBlank="1" showInputMessage="1" showErrorMessage="1" promptTitle="Item Description" prompt="Please enter Item Description in text" sqref="B18:B20 B25"/>
    <dataValidation type="list" allowBlank="1" showInputMessage="1" showErrorMessage="1" sqref="L15 L16 L17 L18 L19 L20 L21 L22 L23 L24 L25 L26 L27 L28 L13 L14 L29">
      <formula1>"INR"</formula1>
    </dataValidation>
    <dataValidation allowBlank="1" showInputMessage="1" showErrorMessage="1" promptTitle="Addition / Deduction" prompt="Please Choose the correct One" sqref="J13:J29"/>
    <dataValidation type="list" showInputMessage="1" showErrorMessage="1" sqref="I13:I29">
      <formula1>"Excess(+), Less(-)"</formula1>
    </dataValidation>
    <dataValidation type="decimal" allowBlank="1" showInputMessage="1" showErrorMessage="1" errorTitle="Invalid Entry" error="Only Numeric Values are allowed. " sqref="A13:A29">
      <formula1>0</formula1>
      <formula2>999999999999999</formula2>
    </dataValidation>
    <dataValidation allowBlank="1" showInputMessage="1" showErrorMessage="1" promptTitle="Itemcode/Make" prompt="Please enter text" sqref="C13:C29"/>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9">
      <formula1>0</formula1>
      <formula2>999999999999999</formula2>
    </dataValidation>
    <dataValidation allowBlank="1" showInputMessage="1" showErrorMessage="1" promptTitle="Units" prompt="Please enter Units in text" sqref="E13:E29"/>
    <dataValidation type="decimal" allowBlank="1" showInputMessage="1" showErrorMessage="1" promptTitle="Quantity" prompt="Please enter the Quantity for this item. " errorTitle="Invalid Entry" error="Only Numeric Values are allowed. " sqref="F13:F29 D13:D2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29">
      <formula1>"Partial Conversion, Full Conversion"</formula1>
    </dataValidation>
  </dataValidations>
  <printOptions/>
  <pageMargins left="0.5511811023622047" right="0.31496062992125984" top="0.33" bottom="0.38" header="0.21" footer="0.29"/>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IIIM</cp:lastModifiedBy>
  <cp:lastPrinted>2023-11-17T04:03:04Z</cp:lastPrinted>
  <dcterms:created xsi:type="dcterms:W3CDTF">2009-01-30T06:42:42Z</dcterms:created>
  <dcterms:modified xsi:type="dcterms:W3CDTF">2023-11-17T11:41:50Z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