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<sst xmlns="http://schemas.openxmlformats.org/spreadsheetml/2006/main" count="322" uniqueCount="114">
  <si>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</si>
  <si>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</si>
  <si>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</si>
  <si>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</si>
  <si>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</si>
  <si>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</si>
  <si>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</si>
  <si>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</si>
  <si>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</si>
  <si>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</si>
  <si>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</si>
  <si>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</si>
  <si>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</si>
  <si>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</si>
  <si>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</si>
  <si>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</si>
  <si>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</si>
  <si>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</si>
  <si>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</si>
  <si>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</si>
  <si>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</si>
  <si>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</si>
  <si>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</si>
  <si>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</si>
  <si>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</si>
  <si>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</si>
  <si>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</si>
  <si>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</si>
  <si>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</si>
  <si>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</si>
  <si>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</si>
  <si>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</si>
  <si>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</si>
  <si>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</si>
  <si>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</si>
  <si>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</si>
  <si>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</si>
  <si>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</si>
  <si>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</si>
  <si>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</si>
  <si>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</si>
  <si>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</si>
  <si>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</si>
  <si>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</si>
  <si>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</si>
  <si>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</si>
  <si>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</si>
  <si>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</si>
  <si>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</si>
  <si>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</si>
  <si>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</si>
  <si>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</si>
  <si>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</si>
  <si>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</si>
  <si>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</si>
  <si>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</si>
  <si>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</si>
  <si>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</si>
  <si>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</si>
  <si>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</si>
  <si>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</si>
  <si>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</si>
  <si>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</si>
  <si>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</si>
  <si>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</si>
  <si>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</si>
  <si>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</si>
  <si>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</si>
  <si>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</si>
  <si>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BI01010001010000000000000515BI0100001111</t>
  </si>
  <si>
    <t>Sqm</t>
  </si>
  <si>
    <t>Kg</t>
  </si>
  <si>
    <t>Providing and applying white cement based putty of average thickness 1 mm, of approved brand and manufacturer, over the plastered wall surface to prepare the surface even and smooth complete.</t>
  </si>
  <si>
    <t>each</t>
  </si>
  <si>
    <t>Contract No:  e-NIT no IIIM/Works/NIT-</t>
  </si>
  <si>
    <t xml:space="preserve">Name of Work:  Repair/renovation of Reception &amp; Staircase area of Director Secretariat  at IIIM, Jammu.
</t>
  </si>
  <si>
    <t>Tender Inviting Authority: Director  CSIR- IIIM Jammu</t>
  </si>
  <si>
    <t>Cum</t>
  </si>
  <si>
    <t xml:space="preserve">Diluting and injecting chemical emulsion for POST-CONSTRUCTIONAL anti-termite treatment (excluding the cost of chemical emulsion) :
Treatment of existing masonry using chemical emulsion @ one litre per hole at 300 mm interval including drilling holes at 45 degree and plugging them with cement mortar 1:2 (1 cement : 2 coarse sand) to the full depth of the hole :
With Chlorpyriphos E.C. 20% with 1% concentration </t>
  </si>
  <si>
    <t>Mtr</t>
  </si>
  <si>
    <t>Brick work with common burnt clay F.P.S. (non modular) bricks of class designation 7.5 in superstructure above plinth level up to floor V level in all shapes and sizes in :
Cement mortar 1:6 (1 cement : 6 coarse sand)</t>
  </si>
  <si>
    <t>Half brick masonry with common burnt clay F.P.S. (non modular) bricks of class designation 7.5 in superstructure above plinth level up to floor V level.
Cement mortar 1:4 (1 cement :4 coarse sand)</t>
  </si>
  <si>
    <t xml:space="preserve">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
Size of Tile 600x600 mm
</t>
  </si>
  <si>
    <t>Providing and laying Polished Granite stone flooring, riser and treads of stairs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edge moulding, epoxy touch ups fixing, itching and polishing etc. all complete as specified and as directed by the Engineer-in-Charge :
Polished Granite stone slab colour of Black, Cherry/Ruby Red or equivalent</t>
  </si>
  <si>
    <t>12 mm cement plaster of mix :
1:6 (1 cement: 6 fine sand)</t>
  </si>
  <si>
    <t>Distempering with 1st quality acrylic distemper (ready mixed) having VOC content less than 50 gram/litre, of approved manufacturer and of required shade and colour all complete to achieve even shade and colour :
New work (two or more coats) over and including water thinnable priming coat with cement primer having VOC content less than 50 gram/litre</t>
  </si>
  <si>
    <t>Finishing walls with textured exterior/interior paint of required shade 
New work (Two or more coats applied @ 3.28 ltr/10 sqm) over and including priming coat of exterior primer applied @ 2.20kg/10 sqm</t>
  </si>
  <si>
    <t>Painting with synthetic enamel paint of approved brand and manufacture of required colour to give an even shade :
One or more coats on old work</t>
  </si>
  <si>
    <t>French spirit polishing :
One or more coats on old work</t>
  </si>
  <si>
    <t xml:space="preserve">Demolishing cement concrete manually/ by mechanical means including disposal of material within 50 metres lead as per direction of Engineer - in - charge.
Nominal concrete 1:3:6 or richer mix (i/c equivalent design mix) </t>
  </si>
  <si>
    <t>Demolishing brick work manually/ by mechanical means including stacking of serviceable material and disposal of unserviceable material within 50 metres lead as per direction of Engineer-in-charge.
In cement mortar</t>
  </si>
  <si>
    <t>Dismantling doors, windows and clerestory windows (steel or wood) shutter including chowkhats, architrave, holdfasts etc. complete and stacking within 50 metres lead :
Of area beyond 3 sq. metres</t>
  </si>
  <si>
    <t>Each</t>
  </si>
  <si>
    <t xml:space="preserve">Dismantling steel work in built up sections in angles, tees, flats and channels including all gusset plates, bolts, nuts, cutting rivets, welding etc. including dismembering and stacking within 50 metres lead.
</t>
  </si>
  <si>
    <t xml:space="preserve">Dismantling aluminium/ Gypsum partitions/Wooden partitions, doors, windows, fixed glazing and wooden false ceiling including disposal of unserviceable material and stacking of serviceable material with in 50 meters lead as directed by Engineer-in-charge. </t>
  </si>
  <si>
    <t>Providing and fixing 12mm thick frameless toughened glass door shutter of approved brand and manufacture, including providing and fixing top &amp; bottom pivot &amp; double acting hydraulic floor spring type fixing arrangement and making necessary holes etc. for fixing required door fittings, all complete as per direction of Engineer in charge (lock and stopper etc. to be included).</t>
  </si>
  <si>
    <t xml:space="preserve">Providing and fixing 12 mm thick frameless toughened glass partition of approved brand and manufacture, including  and making necessary holes for fixtures such as glass brackets, connector etc.  all complete as per direction of Engineer-in-charge. 
</t>
  </si>
  <si>
    <t>Providing and fixing of stainless steel chrome finished glass door shutter pull handles of dia 25-32 mm and length 300 mm all complete as per direction of Engineer-In-Charge.</t>
  </si>
  <si>
    <t>Providing and fixing of glass film of required design including wastage, labour for design cutting etc.  all complete as per direction of Engineer-in-charge.</t>
  </si>
  <si>
    <t>Providing and fixing 12 mm thick toughened glass railing (glass size 2.5'x6') with stainless steel grove railing square pipe 50x50 mm fixing on 250-300 mm glass stud  of approved brand and manufacture, including ply frames, glass film as per design and  fixtures such as master Pillar glass brackets, connector etc.  all complete as per direction of Engineer-in-charge.</t>
  </si>
  <si>
    <t>Wiring for light point/fan point/exhaust fan point/call bell point with 1.5 sq.mm FRLS PVC insulated copper coductor single core cable in surface/recessed medium class PVC conduit, with modular switch, modular plate, suitable GI box and earthing the point with 1.5 sq.mm FRLS PVC insulated copper conductor single core cable etc as required.
Group C</t>
  </si>
  <si>
    <t>Providing and fixing of LED light Fixtures 2 x 2 feet 25-30W.</t>
  </si>
  <si>
    <t>Point</t>
  </si>
  <si>
    <t>BI01010001010000000000000515BI0100001127</t>
  </si>
  <si>
    <t>BI01010001010000000000000515BI0100001128</t>
  </si>
  <si>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</si>
  <si>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</si>
  <si>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</si>
  <si>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</si>
  <si>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</si>
  <si>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</si>
  <si>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</si>
  <si>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Carriage of Materials By Mechanical Transport including loading,unloading and stacking
Lime, moorum, building rubbish up to 5KM</t>
  </si>
  <si>
    <t xml:space="preserve">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
12.5 mm thick square edge PVC Laminated Gypsum Tile of size 595x595 mm, made of Gypsum plasterboard, manufactured from natural gypsum as per IS 2095 part I and laminated with white 0.16mm thick fire retardant PVC film on the face side and 12micron metalize polyester on the back side with all edges sealed with the face side PVC film which goes around and wraps the edges and is bonded to the edges and the back side metalized polyester film so as to make the tile a completely sealed unit.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</si>
</sst>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0"/>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23"/>
      <name val="Calibri"/>
      <family val="2"/>
    </font>
    <font>
      <sz val="11"/>
      <color indexed="31"/>
      <name val="Arial"/>
      <family val="2"/>
    </font>
    <font>
      <b/>
      <sz val="12"/>
      <color indexed="16"/>
      <name val="Arial"/>
      <family val="2"/>
    </font>
    <font>
      <b/>
      <sz val="11"/>
      <color indexed="16"/>
      <name val="Arial"/>
      <family val="2"/>
    </font>
    <font>
      <b/>
      <sz val="14"/>
      <color indexed="17"/>
      <name val="Arial"/>
      <family val="2"/>
    </font>
    <font>
      <sz val="9"/>
      <color indexed="8"/>
      <name val="Times New Roman"/>
      <family val="1"/>
    </font>
    <font>
      <sz val="10"/>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0" tint="-0.4999699890613556"/>
      <name val="Calibri"/>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sz val="9"/>
      <color theme="1"/>
      <name val="Times New Roman"/>
      <family val="1"/>
    </font>
    <font>
      <sz val="10"/>
      <color theme="1"/>
      <name val="Times New Roman"/>
      <family val="1"/>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style="thin"/>
      <right/>
      <top>
        <color indexed="63"/>
      </top>
      <bottom style="thin"/>
    </border>
    <border>
      <left>
        <color indexed="63"/>
      </left>
      <right>
        <color indexed="63"/>
      </right>
      <top>
        <color indexed="63"/>
      </top>
      <bottom style="thin"/>
    </border>
    <border>
      <left style="thin"/>
      <right/>
      <top>
        <color indexed="63"/>
      </top>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right/>
      <top style="thin"/>
      <bottom/>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4">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5"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6" fillId="0" borderId="13" xfId="58" applyNumberFormat="1" applyFont="1" applyFill="1" applyBorder="1" applyAlignment="1">
      <alignment horizontal="left" wrapText="1" readingOrder="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0" fontId="63" fillId="0" borderId="0" xfId="59" applyNumberFormat="1" applyFont="1" applyFill="1" applyBorder="1" applyAlignment="1" applyProtection="1">
      <alignment horizontal="center" vertical="center"/>
      <protection/>
    </xf>
    <xf numFmtId="0" fontId="11" fillId="0" borderId="13" xfId="58" applyNumberFormat="1" applyFont="1" applyFill="1" applyBorder="1" applyAlignment="1">
      <alignment horizontal="center" vertical="top"/>
      <protection/>
    </xf>
    <xf numFmtId="0" fontId="11" fillId="0" borderId="13" xfId="58" applyNumberFormat="1" applyFont="1" applyFill="1" applyBorder="1" applyAlignment="1">
      <alignment horizontal="justify" vertical="top" wrapText="1"/>
      <protection/>
    </xf>
    <xf numFmtId="2" fontId="11" fillId="0" borderId="13" xfId="58" applyNumberFormat="1" applyFont="1" applyFill="1" applyBorder="1" applyAlignment="1">
      <alignment horizontal="center"/>
      <protection/>
    </xf>
    <xf numFmtId="0" fontId="11" fillId="0" borderId="13" xfId="57" applyNumberFormat="1" applyFont="1" applyFill="1" applyBorder="1" applyAlignment="1">
      <alignment horizontal="center"/>
      <protection/>
    </xf>
    <xf numFmtId="0" fontId="15" fillId="0" borderId="13" xfId="57" applyNumberFormat="1" applyFont="1" applyFill="1" applyBorder="1" applyAlignment="1" applyProtection="1">
      <alignment horizontal="center"/>
      <protection locked="0"/>
    </xf>
    <xf numFmtId="0" fontId="15" fillId="0" borderId="13" xfId="57" applyNumberFormat="1" applyFont="1" applyFill="1" applyBorder="1" applyAlignment="1" applyProtection="1">
      <alignment horizontal="center"/>
      <protection/>
    </xf>
    <xf numFmtId="0" fontId="11" fillId="0" borderId="13" xfId="58" applyNumberFormat="1" applyFont="1" applyFill="1" applyBorder="1" applyAlignment="1">
      <alignment horizontal="center"/>
      <protection/>
    </xf>
    <xf numFmtId="2" fontId="15" fillId="33" borderId="13" xfId="57" applyNumberFormat="1" applyFont="1" applyFill="1" applyBorder="1" applyAlignment="1" applyProtection="1">
      <alignment horizontal="center"/>
      <protection locked="0"/>
    </xf>
    <xf numFmtId="172" fontId="15" fillId="0" borderId="13" xfId="57" applyNumberFormat="1" applyFont="1" applyFill="1" applyBorder="1" applyAlignment="1" applyProtection="1">
      <alignment horizontal="right" vertical="top"/>
      <protection locked="0"/>
    </xf>
    <xf numFmtId="172" fontId="15" fillId="0" borderId="11" xfId="57" applyNumberFormat="1" applyFont="1" applyFill="1" applyBorder="1" applyAlignment="1" applyProtection="1">
      <alignment horizontal="center" vertical="top" wrapText="1"/>
      <protection/>
    </xf>
    <xf numFmtId="172" fontId="15" fillId="0" borderId="11" xfId="57" applyNumberFormat="1" applyFont="1" applyFill="1" applyBorder="1" applyAlignment="1">
      <alignment horizontal="center" vertical="top" wrapText="1"/>
      <protection/>
    </xf>
    <xf numFmtId="172" fontId="15" fillId="0" borderId="13" xfId="57" applyNumberFormat="1" applyFont="1" applyFill="1" applyBorder="1" applyAlignment="1">
      <alignment horizontal="center" vertical="top" wrapText="1"/>
      <protection/>
    </xf>
    <xf numFmtId="2" fontId="15" fillId="0" borderId="14" xfId="58" applyNumberFormat="1" applyFont="1" applyFill="1" applyBorder="1" applyAlignment="1">
      <alignment horizontal="right" vertical="top"/>
      <protection/>
    </xf>
    <xf numFmtId="2" fontId="15" fillId="0" borderId="14" xfId="58" applyNumberFormat="1" applyFont="1" applyFill="1" applyBorder="1" applyAlignment="1">
      <alignment horizontal="right"/>
      <protection/>
    </xf>
    <xf numFmtId="0" fontId="11" fillId="0" borderId="13" xfId="58" applyNumberFormat="1" applyFont="1" applyFill="1" applyBorder="1" applyAlignment="1">
      <alignment wrapText="1"/>
      <protection/>
    </xf>
    <xf numFmtId="2" fontId="15" fillId="34" borderId="13" xfId="57" applyNumberFormat="1" applyFont="1" applyFill="1" applyBorder="1" applyAlignment="1" applyProtection="1">
      <alignment horizontal="center"/>
      <protection locked="0"/>
    </xf>
    <xf numFmtId="2" fontId="16" fillId="0" borderId="13" xfId="58" applyNumberFormat="1" applyFont="1" applyFill="1" applyBorder="1" applyAlignment="1">
      <alignment vertical="top"/>
      <protection/>
    </xf>
    <xf numFmtId="0" fontId="11" fillId="0" borderId="13" xfId="58" applyNumberFormat="1" applyFont="1" applyFill="1" applyBorder="1" applyAlignment="1">
      <alignment vertical="top" wrapText="1"/>
      <protection/>
    </xf>
    <xf numFmtId="172" fontId="15" fillId="0" borderId="13" xfId="57" applyNumberFormat="1" applyFont="1" applyFill="1" applyBorder="1" applyAlignment="1" applyProtection="1">
      <alignment horizontal="center" vertical="top" wrapText="1"/>
      <protection/>
    </xf>
    <xf numFmtId="0" fontId="2" fillId="0" borderId="15" xfId="58" applyNumberFormat="1" applyFont="1" applyFill="1" applyBorder="1" applyAlignment="1">
      <alignment horizontal="left" vertical="top"/>
      <protection/>
    </xf>
    <xf numFmtId="0" fontId="2" fillId="0" borderId="16" xfId="58" applyNumberFormat="1" applyFont="1" applyFill="1" applyBorder="1" applyAlignment="1">
      <alignment horizontal="left" vertical="top"/>
      <protection/>
    </xf>
    <xf numFmtId="0" fontId="68" fillId="0" borderId="17" xfId="57" applyNumberFormat="1" applyFont="1" applyFill="1" applyBorder="1" applyAlignment="1" applyProtection="1">
      <alignment vertical="top"/>
      <protection/>
    </xf>
    <xf numFmtId="0" fontId="14" fillId="0" borderId="18" xfId="58" applyNumberFormat="1" applyFont="1" applyFill="1" applyBorder="1" applyAlignment="1" applyProtection="1">
      <alignment vertical="center" wrapText="1"/>
      <protection locked="0"/>
    </xf>
    <xf numFmtId="0" fontId="69" fillId="33" borderId="18" xfId="58" applyNumberFormat="1" applyFont="1" applyFill="1" applyBorder="1" applyAlignment="1" applyProtection="1">
      <alignment vertical="center" wrapText="1"/>
      <protection locked="0"/>
    </xf>
    <xf numFmtId="10" fontId="70" fillId="33" borderId="18" xfId="63" applyNumberFormat="1" applyFont="1" applyFill="1" applyBorder="1" applyAlignment="1">
      <alignment horizontal="center" vertical="center"/>
    </xf>
    <xf numFmtId="0" fontId="68" fillId="0" borderId="18" xfId="58" applyNumberFormat="1" applyFont="1" applyFill="1" applyBorder="1" applyAlignment="1">
      <alignment vertical="top"/>
      <protection/>
    </xf>
    <xf numFmtId="0" fontId="3" fillId="0" borderId="18" xfId="57" applyNumberFormat="1" applyFont="1" applyFill="1" applyBorder="1" applyAlignment="1" applyProtection="1">
      <alignment vertical="top"/>
      <protection/>
    </xf>
    <xf numFmtId="0" fontId="13" fillId="0" borderId="18" xfId="58" applyNumberFormat="1" applyFont="1" applyFill="1" applyBorder="1" applyAlignment="1" applyProtection="1">
      <alignment vertical="center" wrapText="1"/>
      <protection locked="0"/>
    </xf>
    <xf numFmtId="0" fontId="13" fillId="0" borderId="18" xfId="63" applyNumberFormat="1" applyFont="1" applyFill="1" applyBorder="1" applyAlignment="1" applyProtection="1">
      <alignment vertical="center" wrapText="1"/>
      <protection locked="0"/>
    </xf>
    <xf numFmtId="0" fontId="14" fillId="0" borderId="18" xfId="58" applyNumberFormat="1" applyFont="1" applyFill="1" applyBorder="1" applyAlignment="1" applyProtection="1">
      <alignment vertical="center" wrapText="1"/>
      <protection/>
    </xf>
    <xf numFmtId="172" fontId="71"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0" fontId="3" fillId="0" borderId="21" xfId="58" applyNumberFormat="1" applyFont="1" applyFill="1" applyBorder="1" applyAlignment="1">
      <alignment vertical="top" wrapText="1"/>
      <protection/>
    </xf>
    <xf numFmtId="0" fontId="3" fillId="0" borderId="13" xfId="58" applyNumberFormat="1" applyFont="1" applyFill="1" applyBorder="1" applyAlignment="1">
      <alignment vertical="top"/>
      <protection/>
    </xf>
    <xf numFmtId="0" fontId="11" fillId="0" borderId="13" xfId="58" applyNumberFormat="1" applyFont="1" applyFill="1" applyBorder="1" applyAlignment="1">
      <alignment vertical="top"/>
      <protection/>
    </xf>
    <xf numFmtId="0" fontId="16" fillId="0" borderId="13" xfId="58" applyNumberFormat="1" applyFont="1" applyFill="1" applyBorder="1" applyAlignment="1">
      <alignment vertical="top"/>
      <protection/>
    </xf>
    <xf numFmtId="172" fontId="11" fillId="0" borderId="13" xfId="57" applyNumberFormat="1" applyFont="1" applyFill="1" applyBorder="1" applyAlignment="1">
      <alignment vertical="top"/>
      <protection/>
    </xf>
    <xf numFmtId="2" fontId="15" fillId="0" borderId="13" xfId="58" applyNumberFormat="1" applyFont="1" applyFill="1" applyBorder="1" applyAlignment="1">
      <alignment horizontal="right" vertical="top"/>
      <protection/>
    </xf>
    <xf numFmtId="2" fontId="15" fillId="0" borderId="13" xfId="58" applyNumberFormat="1" applyFont="1" applyFill="1" applyBorder="1" applyAlignment="1">
      <alignment horizontal="right"/>
      <protection/>
    </xf>
    <xf numFmtId="0" fontId="72" fillId="0" borderId="13" xfId="0" applyFont="1" applyFill="1" applyBorder="1" applyAlignment="1">
      <alignment horizontal="justify" vertical="top" wrapText="1"/>
    </xf>
    <xf numFmtId="0" fontId="73" fillId="0" borderId="0" xfId="0" applyFont="1" applyFill="1" applyBorder="1" applyAlignment="1">
      <alignment horizontal="left" vertical="top" wrapText="1"/>
    </xf>
    <xf numFmtId="0" fontId="73" fillId="0" borderId="22" xfId="0" applyFont="1" applyFill="1" applyBorder="1" applyAlignment="1">
      <alignment horizontal="left" vertical="center" wrapText="1"/>
    </xf>
    <xf numFmtId="0" fontId="73" fillId="0" borderId="0" xfId="0" applyFont="1" applyFill="1" applyBorder="1" applyAlignment="1">
      <alignment horizontal="justify" vertical="top" wrapText="1"/>
    </xf>
    <xf numFmtId="0" fontId="73" fillId="0" borderId="22" xfId="0" applyFont="1" applyFill="1" applyBorder="1" applyAlignment="1">
      <alignment horizontal="left" vertical="top" wrapText="1"/>
    </xf>
    <xf numFmtId="0" fontId="73" fillId="0" borderId="23" xfId="0" applyFont="1" applyFill="1" applyBorder="1" applyAlignment="1">
      <alignment horizontal="justify" vertical="top" wrapText="1"/>
    </xf>
    <xf numFmtId="0" fontId="73" fillId="0" borderId="0" xfId="0" applyFont="1" applyFill="1" applyBorder="1" applyAlignment="1">
      <alignment horizontal="left" vertical="center" wrapText="1"/>
    </xf>
    <xf numFmtId="0" fontId="73" fillId="0" borderId="13" xfId="0" applyFont="1" applyFill="1" applyBorder="1" applyAlignment="1">
      <alignment horizontal="left" vertical="top" wrapText="1"/>
    </xf>
    <xf numFmtId="0" fontId="73" fillId="0" borderId="0" xfId="0" applyFont="1" applyFill="1" applyBorder="1" applyAlignment="1">
      <alignment horizontal="left" wrapText="1"/>
    </xf>
    <xf numFmtId="0" fontId="73" fillId="0" borderId="13" xfId="0" applyFont="1" applyFill="1" applyBorder="1" applyAlignment="1">
      <alignment vertical="top" wrapText="1"/>
    </xf>
    <xf numFmtId="0" fontId="73" fillId="0" borderId="22" xfId="0" applyFont="1" applyFill="1" applyBorder="1" applyAlignment="1">
      <alignment vertical="top" wrapText="1"/>
    </xf>
    <xf numFmtId="0" fontId="73" fillId="0" borderId="23" xfId="0" applyFont="1" applyFill="1" applyBorder="1" applyAlignment="1">
      <alignment vertical="top"/>
    </xf>
    <xf numFmtId="0" fontId="73" fillId="0" borderId="23" xfId="0" applyFont="1" applyFill="1" applyBorder="1" applyAlignment="1">
      <alignment horizontal="left" vertical="top" wrapText="1"/>
    </xf>
    <xf numFmtId="0" fontId="2" fillId="0" borderId="10"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2" fillId="0" borderId="24"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23" xfId="58" applyNumberFormat="1" applyFont="1" applyFill="1" applyBorder="1" applyAlignment="1">
      <alignment horizontal="center" vertical="top" wrapText="1"/>
      <protection/>
    </xf>
    <xf numFmtId="0" fontId="6" fillId="0" borderId="24" xfId="58"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16"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3" xfId="58" applyNumberFormat="1" applyFont="1" applyFill="1" applyBorder="1" applyAlignment="1" applyProtection="1">
      <alignment horizontal="left" vertical="top"/>
      <protection locked="0"/>
    </xf>
    <xf numFmtId="0" fontId="2" fillId="0" borderId="24"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2266950</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1"/>
  <sheetViews>
    <sheetView showGridLines="0" zoomScale="85" zoomScaleNormal="85" zoomScalePageLayoutView="0" workbookViewId="0" topLeftCell="A1">
      <selection activeCell="M19" sqref="M19"/>
    </sheetView>
  </sheetViews>
  <sheetFormatPr defaultColWidth="9.140625" defaultRowHeight="15"/>
  <cols>
    <col min="1" max="1" width="12.28125" style="25" customWidth="1"/>
    <col min="2" max="2" width="87.8515625" style="25" customWidth="1"/>
    <col min="3" max="3" width="0.5625" style="25" hidden="1" customWidth="1"/>
    <col min="4" max="4" width="11.57421875" style="25" customWidth="1"/>
    <col min="5" max="5" width="9.57421875" style="25" customWidth="1"/>
    <col min="6" max="6" width="36.8515625" style="25" hidden="1" customWidth="1"/>
    <col min="7" max="7" width="14.140625" style="25" hidden="1" customWidth="1"/>
    <col min="8" max="9" width="12.140625" style="25" hidden="1" customWidth="1"/>
    <col min="10" max="10" width="9.00390625" style="25" hidden="1" customWidth="1"/>
    <col min="11" max="11" width="19.57421875" style="25" hidden="1" customWidth="1"/>
    <col min="12" max="12" width="34.8515625" style="25" hidden="1" customWidth="1"/>
    <col min="13" max="13" width="18.7109375" style="25" customWidth="1"/>
    <col min="14" max="14" width="15.28125" style="26"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9.57421875" style="25" hidden="1" customWidth="1"/>
    <col min="53" max="53" width="29.7109375" style="25" hidden="1" customWidth="1"/>
    <col min="54" max="54" width="16.7109375" style="25" customWidth="1"/>
    <col min="55" max="55" width="25.140625" style="25" customWidth="1"/>
    <col min="56" max="238" width="9.140625" style="25" customWidth="1"/>
    <col min="239" max="243" width="9.140625" style="27" customWidth="1"/>
    <col min="244" max="16384" width="9.140625" style="25" customWidth="1"/>
  </cols>
  <sheetData>
    <row r="1" spans="1:243" s="1" customFormat="1" ht="25.5" customHeight="1">
      <c r="A1" s="87" t="str">
        <f>B2&amp;" BoQ"</f>
        <v>Item Rate BoQ</v>
      </c>
      <c r="B1" s="87"/>
      <c r="C1" s="87"/>
      <c r="D1" s="87"/>
      <c r="E1" s="87"/>
      <c r="F1" s="87"/>
      <c r="G1" s="87"/>
      <c r="H1" s="87"/>
      <c r="I1" s="87"/>
      <c r="J1" s="87"/>
      <c r="K1" s="87"/>
      <c r="L1" s="87"/>
      <c r="O1" s="2"/>
      <c r="P1" s="2"/>
      <c r="Q1" s="3"/>
      <c r="IE1" s="3"/>
      <c r="IF1" s="3"/>
      <c r="IG1" s="3"/>
      <c r="IH1" s="3"/>
      <c r="II1" s="3"/>
    </row>
    <row r="2" spans="1:17" s="1" customFormat="1" ht="25.5" customHeight="1" hidden="1">
      <c r="A2" s="4" t="s">
        <v>3</v>
      </c>
      <c r="B2" s="4" t="s">
        <v>4</v>
      </c>
      <c r="C2" s="28" t="s">
        <v>5</v>
      </c>
      <c r="D2" s="2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8" t="s">
        <v>76</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7"/>
      <c r="IF4" s="7"/>
      <c r="IG4" s="7"/>
      <c r="IH4" s="7"/>
      <c r="II4" s="7"/>
    </row>
    <row r="5" spans="1:243" s="6" customFormat="1" ht="21.75" customHeight="1">
      <c r="A5" s="88" t="s">
        <v>75</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7"/>
      <c r="IF5" s="7"/>
      <c r="IG5" s="7"/>
      <c r="IH5" s="7"/>
      <c r="II5" s="7"/>
    </row>
    <row r="6" spans="1:243" s="6" customFormat="1" ht="26.25" customHeight="1">
      <c r="A6" s="88" t="s">
        <v>74</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7"/>
      <c r="IF6" s="7"/>
      <c r="IG6" s="7"/>
      <c r="IH6" s="7"/>
      <c r="II6" s="7"/>
    </row>
    <row r="7" spans="1:243" s="6"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7"/>
      <c r="IF7" s="7"/>
      <c r="IG7" s="7"/>
      <c r="IH7" s="7"/>
      <c r="II7" s="7"/>
    </row>
    <row r="8" spans="1:243" s="9" customFormat="1" ht="61.5" customHeight="1">
      <c r="A8" s="8" t="s">
        <v>65</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10"/>
      <c r="IF8" s="10"/>
      <c r="IG8" s="10"/>
      <c r="IH8" s="10"/>
      <c r="II8" s="10"/>
    </row>
    <row r="9" spans="1:243" s="11" customFormat="1" ht="61.5" customHeight="1">
      <c r="A9" s="81" t="s">
        <v>11</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78.75" customHeight="1">
      <c r="A11" s="13" t="s">
        <v>0</v>
      </c>
      <c r="B11" s="13" t="s">
        <v>18</v>
      </c>
      <c r="C11" s="13" t="s">
        <v>1</v>
      </c>
      <c r="D11" s="13" t="s">
        <v>19</v>
      </c>
      <c r="E11" s="13" t="s">
        <v>20</v>
      </c>
      <c r="F11" s="13" t="s">
        <v>68</v>
      </c>
      <c r="G11" s="13"/>
      <c r="H11" s="13"/>
      <c r="I11" s="13" t="s">
        <v>21</v>
      </c>
      <c r="J11" s="13" t="s">
        <v>22</v>
      </c>
      <c r="K11" s="13" t="s">
        <v>23</v>
      </c>
      <c r="L11" s="13" t="s">
        <v>24</v>
      </c>
      <c r="M11" s="16" t="s">
        <v>67</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66</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6</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7</v>
      </c>
      <c r="BC12" s="18">
        <v>8</v>
      </c>
      <c r="IE12" s="15"/>
      <c r="IF12" s="15"/>
      <c r="IG12" s="15"/>
      <c r="IH12" s="15"/>
      <c r="II12" s="15"/>
    </row>
    <row r="13" spans="1:243" s="20" customFormat="1" ht="36" customHeight="1">
      <c r="A13" s="29">
        <v>1</v>
      </c>
      <c r="B13" s="68" t="s">
        <v>112</v>
      </c>
      <c r="C13" s="19" t="s">
        <v>69</v>
      </c>
      <c r="D13" s="31">
        <v>8</v>
      </c>
      <c r="E13" s="32" t="s">
        <v>77</v>
      </c>
      <c r="F13" s="31">
        <v>0</v>
      </c>
      <c r="G13" s="33"/>
      <c r="H13" s="34"/>
      <c r="I13" s="35" t="s">
        <v>39</v>
      </c>
      <c r="J13" s="32">
        <f>IF(I13="Less(-)",-1,1)</f>
        <v>1</v>
      </c>
      <c r="K13" s="33" t="s">
        <v>62</v>
      </c>
      <c r="L13" s="33" t="s">
        <v>7</v>
      </c>
      <c r="M13" s="36"/>
      <c r="N13" s="37"/>
      <c r="O13" s="37"/>
      <c r="P13" s="47"/>
      <c r="Q13" s="37"/>
      <c r="R13" s="37"/>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f aca="true" t="shared" si="0" ref="BA13:BA28">total_amount_ba($B$2,$D$2,D13,F13,J13,K13,M13)</f>
        <v>0</v>
      </c>
      <c r="BB13" s="42">
        <f aca="true" t="shared" si="1" ref="BB13:BB18">BA13+SUM(N13:AZ13)</f>
        <v>0</v>
      </c>
      <c r="BC13" s="43" t="str">
        <f>SpellNumber(L13,BB13)</f>
        <v>INR Zero Only</v>
      </c>
      <c r="IE13" s="21">
        <v>1.01</v>
      </c>
      <c r="IF13" s="21" t="s">
        <v>40</v>
      </c>
      <c r="IG13" s="21" t="s">
        <v>36</v>
      </c>
      <c r="IH13" s="21">
        <v>123.223</v>
      </c>
      <c r="II13" s="21" t="s">
        <v>38</v>
      </c>
    </row>
    <row r="14" spans="1:243" s="20" customFormat="1" ht="104.25" customHeight="1">
      <c r="A14" s="29">
        <v>2</v>
      </c>
      <c r="B14" s="76" t="s">
        <v>78</v>
      </c>
      <c r="C14" s="19" t="s">
        <v>34</v>
      </c>
      <c r="D14" s="31">
        <v>20.86</v>
      </c>
      <c r="E14" s="32" t="s">
        <v>79</v>
      </c>
      <c r="F14" s="31">
        <v>0</v>
      </c>
      <c r="G14" s="33"/>
      <c r="H14" s="34"/>
      <c r="I14" s="35" t="s">
        <v>39</v>
      </c>
      <c r="J14" s="32">
        <f aca="true" t="shared" si="2" ref="J14:J20">IF(I14="Less(-)",-1,1)</f>
        <v>1</v>
      </c>
      <c r="K14" s="33" t="s">
        <v>62</v>
      </c>
      <c r="L14" s="33" t="s">
        <v>7</v>
      </c>
      <c r="M14" s="36"/>
      <c r="N14" s="37"/>
      <c r="O14" s="37"/>
      <c r="P14" s="47"/>
      <c r="Q14" s="37"/>
      <c r="R14" s="37"/>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1">
        <f t="shared" si="0"/>
        <v>0</v>
      </c>
      <c r="BB14" s="42">
        <f t="shared" si="1"/>
        <v>0</v>
      </c>
      <c r="BC14" s="43" t="str">
        <f aca="true" t="shared" si="3" ref="BC14:BC28">SpellNumber(L14,BB14)</f>
        <v>INR Zero Only</v>
      </c>
      <c r="IE14" s="21">
        <v>1.01</v>
      </c>
      <c r="IF14" s="21" t="s">
        <v>40</v>
      </c>
      <c r="IG14" s="21" t="s">
        <v>36</v>
      </c>
      <c r="IH14" s="21">
        <v>123.223</v>
      </c>
      <c r="II14" s="21" t="s">
        <v>38</v>
      </c>
    </row>
    <row r="15" spans="1:243" s="20" customFormat="1" ht="43.5" customHeight="1">
      <c r="A15" s="29">
        <v>3</v>
      </c>
      <c r="B15" s="72" t="s">
        <v>80</v>
      </c>
      <c r="C15" s="19" t="s">
        <v>37</v>
      </c>
      <c r="D15" s="31">
        <v>2.62</v>
      </c>
      <c r="E15" s="32" t="s">
        <v>77</v>
      </c>
      <c r="F15" s="31">
        <v>0</v>
      </c>
      <c r="G15" s="33"/>
      <c r="H15" s="34"/>
      <c r="I15" s="35" t="s">
        <v>39</v>
      </c>
      <c r="J15" s="32">
        <f>IF(I15="Less(-)",-1,1)</f>
        <v>1</v>
      </c>
      <c r="K15" s="33" t="s">
        <v>62</v>
      </c>
      <c r="L15" s="33" t="s">
        <v>7</v>
      </c>
      <c r="M15" s="36"/>
      <c r="N15" s="37"/>
      <c r="O15" s="37"/>
      <c r="P15" s="47"/>
      <c r="Q15" s="37"/>
      <c r="R15" s="37"/>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1">
        <f t="shared" si="0"/>
        <v>0</v>
      </c>
      <c r="BB15" s="42">
        <f t="shared" si="1"/>
        <v>0</v>
      </c>
      <c r="BC15" s="43" t="str">
        <f t="shared" si="3"/>
        <v>INR Zero Only</v>
      </c>
      <c r="IE15" s="21">
        <v>1.01</v>
      </c>
      <c r="IF15" s="21" t="s">
        <v>40</v>
      </c>
      <c r="IG15" s="21" t="s">
        <v>36</v>
      </c>
      <c r="IH15" s="21">
        <v>123.223</v>
      </c>
      <c r="II15" s="21" t="s">
        <v>38</v>
      </c>
    </row>
    <row r="16" spans="1:243" s="20" customFormat="1" ht="45.75" customHeight="1">
      <c r="A16" s="29">
        <v>4</v>
      </c>
      <c r="B16" s="75" t="s">
        <v>81</v>
      </c>
      <c r="C16" s="19" t="s">
        <v>41</v>
      </c>
      <c r="D16" s="31">
        <v>9.49</v>
      </c>
      <c r="E16" s="32" t="s">
        <v>70</v>
      </c>
      <c r="F16" s="31">
        <v>0</v>
      </c>
      <c r="G16" s="33"/>
      <c r="H16" s="34"/>
      <c r="I16" s="35" t="s">
        <v>39</v>
      </c>
      <c r="J16" s="32">
        <f>IF(I16="Less(-)",-1,1)</f>
        <v>1</v>
      </c>
      <c r="K16" s="33" t="s">
        <v>62</v>
      </c>
      <c r="L16" s="33" t="s">
        <v>7</v>
      </c>
      <c r="M16" s="36"/>
      <c r="N16" s="37"/>
      <c r="O16" s="37"/>
      <c r="P16" s="47"/>
      <c r="Q16" s="37"/>
      <c r="R16" s="37"/>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1">
        <f t="shared" si="0"/>
        <v>0</v>
      </c>
      <c r="BB16" s="42">
        <f t="shared" si="1"/>
        <v>0</v>
      </c>
      <c r="BC16" s="43" t="str">
        <f t="shared" si="3"/>
        <v>INR Zero Only</v>
      </c>
      <c r="IE16" s="21">
        <v>1.01</v>
      </c>
      <c r="IF16" s="21" t="s">
        <v>40</v>
      </c>
      <c r="IG16" s="21" t="s">
        <v>36</v>
      </c>
      <c r="IH16" s="21">
        <v>123.223</v>
      </c>
      <c r="II16" s="21" t="s">
        <v>38</v>
      </c>
    </row>
    <row r="17" spans="1:243" s="20" customFormat="1" ht="70.5" customHeight="1">
      <c r="A17" s="29">
        <v>5</v>
      </c>
      <c r="B17" s="71" t="s">
        <v>82</v>
      </c>
      <c r="C17" s="19" t="s">
        <v>44</v>
      </c>
      <c r="D17" s="31">
        <v>33.86</v>
      </c>
      <c r="E17" s="32" t="s">
        <v>70</v>
      </c>
      <c r="F17" s="31">
        <v>0</v>
      </c>
      <c r="G17" s="33"/>
      <c r="H17" s="33"/>
      <c r="I17" s="35" t="s">
        <v>39</v>
      </c>
      <c r="J17" s="32">
        <f t="shared" si="2"/>
        <v>1</v>
      </c>
      <c r="K17" s="33" t="s">
        <v>62</v>
      </c>
      <c r="L17" s="33" t="s">
        <v>7</v>
      </c>
      <c r="M17" s="36"/>
      <c r="N17" s="37"/>
      <c r="O17" s="37"/>
      <c r="P17" s="47"/>
      <c r="Q17" s="37"/>
      <c r="R17" s="37"/>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1">
        <f t="shared" si="0"/>
        <v>0</v>
      </c>
      <c r="BB17" s="42">
        <f t="shared" si="1"/>
        <v>0</v>
      </c>
      <c r="BC17" s="43" t="str">
        <f t="shared" si="3"/>
        <v>INR Zero Only</v>
      </c>
      <c r="IE17" s="21">
        <v>1.01</v>
      </c>
      <c r="IF17" s="21" t="s">
        <v>40</v>
      </c>
      <c r="IG17" s="21" t="s">
        <v>36</v>
      </c>
      <c r="IH17" s="21">
        <v>123.223</v>
      </c>
      <c r="II17" s="21" t="s">
        <v>38</v>
      </c>
    </row>
    <row r="18" spans="1:243" s="20" customFormat="1" ht="94.5" customHeight="1">
      <c r="A18" s="29">
        <v>6</v>
      </c>
      <c r="B18" s="80" t="s">
        <v>83</v>
      </c>
      <c r="C18" s="19" t="s">
        <v>46</v>
      </c>
      <c r="D18" s="31">
        <v>50.92</v>
      </c>
      <c r="E18" s="32" t="s">
        <v>70</v>
      </c>
      <c r="F18" s="31">
        <v>0</v>
      </c>
      <c r="G18" s="33"/>
      <c r="H18" s="33"/>
      <c r="I18" s="35" t="s">
        <v>39</v>
      </c>
      <c r="J18" s="32">
        <f t="shared" si="2"/>
        <v>1</v>
      </c>
      <c r="K18" s="33" t="s">
        <v>62</v>
      </c>
      <c r="L18" s="33" t="s">
        <v>7</v>
      </c>
      <c r="M18" s="36"/>
      <c r="N18" s="37"/>
      <c r="O18" s="37"/>
      <c r="P18" s="47"/>
      <c r="Q18" s="37"/>
      <c r="R18" s="37"/>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1">
        <f t="shared" si="0"/>
        <v>0</v>
      </c>
      <c r="BB18" s="42">
        <f t="shared" si="1"/>
        <v>0</v>
      </c>
      <c r="BC18" s="43" t="str">
        <f t="shared" si="3"/>
        <v>INR Zero Only</v>
      </c>
      <c r="IE18" s="21">
        <v>1.02</v>
      </c>
      <c r="IF18" s="21" t="s">
        <v>42</v>
      </c>
      <c r="IG18" s="21" t="s">
        <v>43</v>
      </c>
      <c r="IH18" s="21">
        <v>213</v>
      </c>
      <c r="II18" s="21" t="s">
        <v>38</v>
      </c>
    </row>
    <row r="19" spans="1:243" s="20" customFormat="1" ht="253.5" customHeight="1">
      <c r="A19" s="29">
        <v>7</v>
      </c>
      <c r="B19" s="73" t="s">
        <v>113</v>
      </c>
      <c r="C19" s="19" t="s">
        <v>49</v>
      </c>
      <c r="D19" s="31">
        <v>63.38</v>
      </c>
      <c r="E19" s="32" t="s">
        <v>70</v>
      </c>
      <c r="F19" s="31">
        <v>0</v>
      </c>
      <c r="G19" s="33"/>
      <c r="H19" s="33"/>
      <c r="I19" s="35" t="s">
        <v>39</v>
      </c>
      <c r="J19" s="32">
        <f t="shared" si="2"/>
        <v>1</v>
      </c>
      <c r="K19" s="33" t="s">
        <v>62</v>
      </c>
      <c r="L19" s="33" t="s">
        <v>7</v>
      </c>
      <c r="M19" s="36"/>
      <c r="N19" s="37"/>
      <c r="O19" s="37"/>
      <c r="P19" s="47"/>
      <c r="Q19" s="37"/>
      <c r="R19" s="37"/>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1">
        <f t="shared" si="0"/>
        <v>0</v>
      </c>
      <c r="BB19" s="42">
        <f aca="true" t="shared" si="4" ref="BB19:BB28">BA19+SUM(N19:AZ19)</f>
        <v>0</v>
      </c>
      <c r="BC19" s="43" t="str">
        <f t="shared" si="3"/>
        <v>INR Zero Only</v>
      </c>
      <c r="IE19" s="21">
        <v>2</v>
      </c>
      <c r="IF19" s="21" t="s">
        <v>35</v>
      </c>
      <c r="IG19" s="21" t="s">
        <v>45</v>
      </c>
      <c r="IH19" s="21">
        <v>10</v>
      </c>
      <c r="II19" s="21" t="s">
        <v>38</v>
      </c>
    </row>
    <row r="20" spans="1:243" s="20" customFormat="1" ht="42" customHeight="1">
      <c r="A20" s="29">
        <v>8</v>
      </c>
      <c r="B20" s="70" t="s">
        <v>84</v>
      </c>
      <c r="C20" s="19" t="s">
        <v>50</v>
      </c>
      <c r="D20" s="31">
        <v>64.29</v>
      </c>
      <c r="E20" s="32" t="s">
        <v>70</v>
      </c>
      <c r="F20" s="31">
        <v>0</v>
      </c>
      <c r="G20" s="33"/>
      <c r="H20" s="33"/>
      <c r="I20" s="35" t="s">
        <v>39</v>
      </c>
      <c r="J20" s="32">
        <f t="shared" si="2"/>
        <v>1</v>
      </c>
      <c r="K20" s="33" t="s">
        <v>62</v>
      </c>
      <c r="L20" s="33" t="s">
        <v>7</v>
      </c>
      <c r="M20" s="36"/>
      <c r="N20" s="37"/>
      <c r="O20" s="37"/>
      <c r="P20" s="47"/>
      <c r="Q20" s="37"/>
      <c r="R20" s="37"/>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1">
        <f t="shared" si="0"/>
        <v>0</v>
      </c>
      <c r="BB20" s="42">
        <f t="shared" si="4"/>
        <v>0</v>
      </c>
      <c r="BC20" s="43" t="str">
        <f t="shared" si="3"/>
        <v>INR Zero Only</v>
      </c>
      <c r="IE20" s="21">
        <v>3</v>
      </c>
      <c r="IF20" s="21" t="s">
        <v>47</v>
      </c>
      <c r="IG20" s="21" t="s">
        <v>48</v>
      </c>
      <c r="IH20" s="21">
        <v>10</v>
      </c>
      <c r="II20" s="21" t="s">
        <v>38</v>
      </c>
    </row>
    <row r="21" spans="1:243" s="20" customFormat="1" ht="62.25" customHeight="1">
      <c r="A21" s="29">
        <v>9</v>
      </c>
      <c r="B21" s="72" t="s">
        <v>85</v>
      </c>
      <c r="C21" s="19" t="s">
        <v>51</v>
      </c>
      <c r="D21" s="31">
        <v>64.29</v>
      </c>
      <c r="E21" s="32" t="s">
        <v>70</v>
      </c>
      <c r="F21" s="31">
        <v>0</v>
      </c>
      <c r="G21" s="33"/>
      <c r="H21" s="34"/>
      <c r="I21" s="35" t="s">
        <v>39</v>
      </c>
      <c r="J21" s="32">
        <f aca="true" t="shared" si="5" ref="J21:J28">IF(I21="Less(-)",-1,1)</f>
        <v>1</v>
      </c>
      <c r="K21" s="33" t="s">
        <v>62</v>
      </c>
      <c r="L21" s="33" t="s">
        <v>7</v>
      </c>
      <c r="M21" s="36"/>
      <c r="N21" s="37"/>
      <c r="O21" s="37"/>
      <c r="P21" s="47"/>
      <c r="Q21" s="37"/>
      <c r="R21" s="37"/>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1">
        <f t="shared" si="0"/>
        <v>0</v>
      </c>
      <c r="BB21" s="42">
        <f t="shared" si="4"/>
        <v>0</v>
      </c>
      <c r="BC21" s="43" t="str">
        <f t="shared" si="3"/>
        <v>INR Zero Only</v>
      </c>
      <c r="IE21" s="21">
        <v>1.01</v>
      </c>
      <c r="IF21" s="21" t="s">
        <v>40</v>
      </c>
      <c r="IG21" s="21" t="s">
        <v>36</v>
      </c>
      <c r="IH21" s="21">
        <v>123.223</v>
      </c>
      <c r="II21" s="21" t="s">
        <v>38</v>
      </c>
    </row>
    <row r="22" spans="1:243" s="20" customFormat="1" ht="43.5" customHeight="1">
      <c r="A22" s="29">
        <v>10</v>
      </c>
      <c r="B22" s="30" t="s">
        <v>86</v>
      </c>
      <c r="C22" s="19" t="s">
        <v>52</v>
      </c>
      <c r="D22" s="31">
        <v>181.56</v>
      </c>
      <c r="E22" s="32" t="s">
        <v>70</v>
      </c>
      <c r="F22" s="31">
        <v>0</v>
      </c>
      <c r="G22" s="33"/>
      <c r="H22" s="33"/>
      <c r="I22" s="35" t="s">
        <v>39</v>
      </c>
      <c r="J22" s="32">
        <f t="shared" si="5"/>
        <v>1</v>
      </c>
      <c r="K22" s="33" t="s">
        <v>62</v>
      </c>
      <c r="L22" s="33" t="s">
        <v>7</v>
      </c>
      <c r="M22" s="36"/>
      <c r="N22" s="37"/>
      <c r="O22" s="37"/>
      <c r="P22" s="47"/>
      <c r="Q22" s="37"/>
      <c r="R22" s="37"/>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1">
        <f t="shared" si="0"/>
        <v>0</v>
      </c>
      <c r="BB22" s="42">
        <f>BA22+SUM(N22:AZ22)</f>
        <v>0</v>
      </c>
      <c r="BC22" s="43" t="str">
        <f t="shared" si="3"/>
        <v>INR Zero Only</v>
      </c>
      <c r="IE22" s="21">
        <v>2</v>
      </c>
      <c r="IF22" s="21" t="s">
        <v>35</v>
      </c>
      <c r="IG22" s="21" t="s">
        <v>45</v>
      </c>
      <c r="IH22" s="21">
        <v>10</v>
      </c>
      <c r="II22" s="21" t="s">
        <v>38</v>
      </c>
    </row>
    <row r="23" spans="1:243" s="20" customFormat="1" ht="33" customHeight="1">
      <c r="A23" s="29">
        <v>11</v>
      </c>
      <c r="B23" s="75" t="s">
        <v>72</v>
      </c>
      <c r="C23" s="19" t="s">
        <v>53</v>
      </c>
      <c r="D23" s="31">
        <v>203.01</v>
      </c>
      <c r="E23" s="32" t="s">
        <v>70</v>
      </c>
      <c r="F23" s="31">
        <v>0</v>
      </c>
      <c r="G23" s="33"/>
      <c r="H23" s="34"/>
      <c r="I23" s="35" t="s">
        <v>39</v>
      </c>
      <c r="J23" s="32">
        <f t="shared" si="5"/>
        <v>1</v>
      </c>
      <c r="K23" s="33" t="s">
        <v>62</v>
      </c>
      <c r="L23" s="33" t="s">
        <v>7</v>
      </c>
      <c r="M23" s="36"/>
      <c r="N23" s="37"/>
      <c r="O23" s="37"/>
      <c r="P23" s="47"/>
      <c r="Q23" s="37"/>
      <c r="R23" s="37"/>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6">
        <f t="shared" si="0"/>
        <v>0</v>
      </c>
      <c r="BB23" s="67">
        <f t="shared" si="4"/>
        <v>0</v>
      </c>
      <c r="BC23" s="43" t="str">
        <f t="shared" si="3"/>
        <v>INR Zero Only</v>
      </c>
      <c r="IE23" s="21">
        <v>1.01</v>
      </c>
      <c r="IF23" s="21" t="s">
        <v>40</v>
      </c>
      <c r="IG23" s="21" t="s">
        <v>36</v>
      </c>
      <c r="IH23" s="21">
        <v>123.223</v>
      </c>
      <c r="II23" s="21" t="s">
        <v>38</v>
      </c>
    </row>
    <row r="24" spans="1:243" s="20" customFormat="1" ht="47.25" customHeight="1">
      <c r="A24" s="29">
        <v>12</v>
      </c>
      <c r="B24" s="74" t="s">
        <v>87</v>
      </c>
      <c r="C24" s="19" t="s">
        <v>54</v>
      </c>
      <c r="D24" s="31">
        <v>37.24</v>
      </c>
      <c r="E24" s="32" t="s">
        <v>70</v>
      </c>
      <c r="F24" s="31">
        <v>0</v>
      </c>
      <c r="G24" s="33"/>
      <c r="H24" s="33"/>
      <c r="I24" s="35" t="s">
        <v>39</v>
      </c>
      <c r="J24" s="32">
        <f t="shared" si="5"/>
        <v>1</v>
      </c>
      <c r="K24" s="33" t="s">
        <v>62</v>
      </c>
      <c r="L24" s="33" t="s">
        <v>7</v>
      </c>
      <c r="M24" s="36"/>
      <c r="N24" s="37"/>
      <c r="O24" s="37"/>
      <c r="P24" s="47"/>
      <c r="Q24" s="37"/>
      <c r="R24" s="37"/>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6">
        <f t="shared" si="0"/>
        <v>0</v>
      </c>
      <c r="BB24" s="67">
        <f>BA24+SUM(N24:AZ24)</f>
        <v>0</v>
      </c>
      <c r="BC24" s="43" t="str">
        <f t="shared" si="3"/>
        <v>INR Zero Only</v>
      </c>
      <c r="IE24" s="21">
        <v>2</v>
      </c>
      <c r="IF24" s="21" t="s">
        <v>35</v>
      </c>
      <c r="IG24" s="21" t="s">
        <v>45</v>
      </c>
      <c r="IH24" s="21">
        <v>10</v>
      </c>
      <c r="II24" s="21" t="s">
        <v>38</v>
      </c>
    </row>
    <row r="25" spans="1:243" s="20" customFormat="1" ht="35.25" customHeight="1">
      <c r="A25" s="29">
        <v>13</v>
      </c>
      <c r="B25" s="72" t="s">
        <v>88</v>
      </c>
      <c r="C25" s="19" t="s">
        <v>55</v>
      </c>
      <c r="D25" s="31">
        <v>64.46</v>
      </c>
      <c r="E25" s="32" t="s">
        <v>70</v>
      </c>
      <c r="F25" s="31">
        <v>0</v>
      </c>
      <c r="G25" s="33"/>
      <c r="H25" s="33"/>
      <c r="I25" s="35" t="s">
        <v>39</v>
      </c>
      <c r="J25" s="32">
        <f t="shared" si="5"/>
        <v>1</v>
      </c>
      <c r="K25" s="33" t="s">
        <v>62</v>
      </c>
      <c r="L25" s="33" t="s">
        <v>7</v>
      </c>
      <c r="M25" s="36"/>
      <c r="N25" s="37"/>
      <c r="O25" s="37"/>
      <c r="P25" s="47"/>
      <c r="Q25" s="37"/>
      <c r="R25" s="37"/>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6">
        <f t="shared" si="0"/>
        <v>0</v>
      </c>
      <c r="BB25" s="67">
        <f t="shared" si="4"/>
        <v>0</v>
      </c>
      <c r="BC25" s="43" t="str">
        <f t="shared" si="3"/>
        <v>INR Zero Only</v>
      </c>
      <c r="IE25" s="21">
        <v>1.01</v>
      </c>
      <c r="IF25" s="21" t="s">
        <v>40</v>
      </c>
      <c r="IG25" s="21" t="s">
        <v>36</v>
      </c>
      <c r="IH25" s="21">
        <v>123.223</v>
      </c>
      <c r="II25" s="21" t="s">
        <v>38</v>
      </c>
    </row>
    <row r="26" spans="1:243" s="20" customFormat="1" ht="45.75" customHeight="1">
      <c r="A26" s="29">
        <v>14</v>
      </c>
      <c r="B26" s="72" t="s">
        <v>89</v>
      </c>
      <c r="C26" s="19" t="s">
        <v>56</v>
      </c>
      <c r="D26" s="31">
        <v>2.18</v>
      </c>
      <c r="E26" s="32" t="s">
        <v>77</v>
      </c>
      <c r="F26" s="31">
        <v>0</v>
      </c>
      <c r="G26" s="33"/>
      <c r="H26" s="34"/>
      <c r="I26" s="35" t="s">
        <v>39</v>
      </c>
      <c r="J26" s="32">
        <f t="shared" si="5"/>
        <v>1</v>
      </c>
      <c r="K26" s="33" t="s">
        <v>62</v>
      </c>
      <c r="L26" s="33" t="s">
        <v>7</v>
      </c>
      <c r="M26" s="36"/>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1">
        <f t="shared" si="0"/>
        <v>0</v>
      </c>
      <c r="BB26" s="42">
        <f t="shared" si="4"/>
        <v>0</v>
      </c>
      <c r="BC26" s="43" t="str">
        <f t="shared" si="3"/>
        <v>INR Zero Only</v>
      </c>
      <c r="IE26" s="21">
        <v>1.01</v>
      </c>
      <c r="IF26" s="21" t="s">
        <v>40</v>
      </c>
      <c r="IG26" s="21" t="s">
        <v>36</v>
      </c>
      <c r="IH26" s="21">
        <v>123.223</v>
      </c>
      <c r="II26" s="21" t="s">
        <v>38</v>
      </c>
    </row>
    <row r="27" spans="1:243" s="20" customFormat="1" ht="45" customHeight="1">
      <c r="A27" s="29">
        <v>15</v>
      </c>
      <c r="B27" s="72" t="s">
        <v>90</v>
      </c>
      <c r="C27" s="19" t="s">
        <v>57</v>
      </c>
      <c r="D27" s="31">
        <v>3.22</v>
      </c>
      <c r="E27" s="32" t="s">
        <v>77</v>
      </c>
      <c r="F27" s="31">
        <v>0</v>
      </c>
      <c r="G27" s="33"/>
      <c r="H27" s="34"/>
      <c r="I27" s="35" t="s">
        <v>39</v>
      </c>
      <c r="J27" s="32">
        <f t="shared" si="5"/>
        <v>1</v>
      </c>
      <c r="K27" s="33" t="s">
        <v>62</v>
      </c>
      <c r="L27" s="33" t="s">
        <v>7</v>
      </c>
      <c r="M27" s="36"/>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1">
        <f t="shared" si="0"/>
        <v>0</v>
      </c>
      <c r="BB27" s="42">
        <f t="shared" si="4"/>
        <v>0</v>
      </c>
      <c r="BC27" s="43" t="str">
        <f t="shared" si="3"/>
        <v>INR Zero Only</v>
      </c>
      <c r="IE27" s="21">
        <v>1.01</v>
      </c>
      <c r="IF27" s="21" t="s">
        <v>40</v>
      </c>
      <c r="IG27" s="21" t="s">
        <v>36</v>
      </c>
      <c r="IH27" s="21">
        <v>123.223</v>
      </c>
      <c r="II27" s="21" t="s">
        <v>38</v>
      </c>
    </row>
    <row r="28" spans="1:243" s="20" customFormat="1" ht="49.5" customHeight="1">
      <c r="A28" s="29">
        <v>16</v>
      </c>
      <c r="B28" s="75" t="s">
        <v>91</v>
      </c>
      <c r="C28" s="19" t="s">
        <v>58</v>
      </c>
      <c r="D28" s="31">
        <v>2</v>
      </c>
      <c r="E28" s="32" t="s">
        <v>92</v>
      </c>
      <c r="F28" s="31">
        <v>0</v>
      </c>
      <c r="G28" s="33"/>
      <c r="H28" s="34"/>
      <c r="I28" s="35" t="s">
        <v>39</v>
      </c>
      <c r="J28" s="32">
        <f t="shared" si="5"/>
        <v>1</v>
      </c>
      <c r="K28" s="33" t="s">
        <v>62</v>
      </c>
      <c r="L28" s="33" t="s">
        <v>7</v>
      </c>
      <c r="M28" s="36"/>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1">
        <f t="shared" si="0"/>
        <v>0</v>
      </c>
      <c r="BB28" s="42">
        <f t="shared" si="4"/>
        <v>0</v>
      </c>
      <c r="BC28" s="43" t="str">
        <f t="shared" si="3"/>
        <v>INR Zero Only</v>
      </c>
      <c r="IE28" s="21">
        <v>1.01</v>
      </c>
      <c r="IF28" s="21" t="s">
        <v>40</v>
      </c>
      <c r="IG28" s="21" t="s">
        <v>36</v>
      </c>
      <c r="IH28" s="21">
        <v>123.223</v>
      </c>
      <c r="II28" s="21" t="s">
        <v>38</v>
      </c>
    </row>
    <row r="29" spans="1:243" s="20" customFormat="1" ht="38.25" customHeight="1">
      <c r="A29" s="29">
        <v>17</v>
      </c>
      <c r="B29" s="69" t="s">
        <v>93</v>
      </c>
      <c r="C29" s="19" t="s">
        <v>103</v>
      </c>
      <c r="D29" s="31">
        <v>210</v>
      </c>
      <c r="E29" s="32" t="s">
        <v>71</v>
      </c>
      <c r="F29" s="31">
        <v>0</v>
      </c>
      <c r="G29" s="33"/>
      <c r="H29" s="34"/>
      <c r="I29" s="35" t="s">
        <v>39</v>
      </c>
      <c r="J29" s="32">
        <f aca="true" t="shared" si="6" ref="J29:J37">IF(I29="Less(-)",-1,1)</f>
        <v>1</v>
      </c>
      <c r="K29" s="33" t="s">
        <v>62</v>
      </c>
      <c r="L29" s="33" t="s">
        <v>7</v>
      </c>
      <c r="M29" s="36"/>
      <c r="N29" s="37"/>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1">
        <f aca="true" t="shared" si="7" ref="BA29:BA37">total_amount_ba($B$2,$D$2,D29,F29,J29,K29,M29)</f>
        <v>0</v>
      </c>
      <c r="BB29" s="42">
        <f aca="true" t="shared" si="8" ref="BB29:BB37">BA29+SUM(N29:AZ29)</f>
        <v>0</v>
      </c>
      <c r="BC29" s="43" t="str">
        <f aca="true" t="shared" si="9" ref="BC29:BC35">SpellNumber(L29,BB29)</f>
        <v>INR Zero Only</v>
      </c>
      <c r="IE29" s="21">
        <v>1.01</v>
      </c>
      <c r="IF29" s="21" t="s">
        <v>40</v>
      </c>
      <c r="IG29" s="21" t="s">
        <v>36</v>
      </c>
      <c r="IH29" s="21">
        <v>123.223</v>
      </c>
      <c r="II29" s="21" t="s">
        <v>38</v>
      </c>
    </row>
    <row r="30" spans="1:243" s="20" customFormat="1" ht="47.25" customHeight="1">
      <c r="A30" s="29">
        <v>18</v>
      </c>
      <c r="B30" s="80" t="s">
        <v>94</v>
      </c>
      <c r="C30" s="19" t="s">
        <v>104</v>
      </c>
      <c r="D30" s="31">
        <v>57.9</v>
      </c>
      <c r="E30" s="32" t="s">
        <v>70</v>
      </c>
      <c r="F30" s="31">
        <v>0</v>
      </c>
      <c r="G30" s="33"/>
      <c r="H30" s="34"/>
      <c r="I30" s="35" t="s">
        <v>39</v>
      </c>
      <c r="J30" s="32">
        <f t="shared" si="6"/>
        <v>1</v>
      </c>
      <c r="K30" s="33" t="s">
        <v>62</v>
      </c>
      <c r="L30" s="33" t="s">
        <v>7</v>
      </c>
      <c r="M30" s="36"/>
      <c r="N30" s="37"/>
      <c r="O30" s="37"/>
      <c r="P30" s="47"/>
      <c r="Q30" s="37"/>
      <c r="R30" s="37"/>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1">
        <f t="shared" si="7"/>
        <v>0</v>
      </c>
      <c r="BB30" s="42">
        <f t="shared" si="8"/>
        <v>0</v>
      </c>
      <c r="BC30" s="43" t="str">
        <f t="shared" si="9"/>
        <v>INR Zero Only</v>
      </c>
      <c r="IE30" s="21">
        <v>1.01</v>
      </c>
      <c r="IF30" s="21" t="s">
        <v>40</v>
      </c>
      <c r="IG30" s="21" t="s">
        <v>36</v>
      </c>
      <c r="IH30" s="21">
        <v>123.223</v>
      </c>
      <c r="II30" s="21" t="s">
        <v>38</v>
      </c>
    </row>
    <row r="31" spans="1:243" s="20" customFormat="1" ht="63" customHeight="1">
      <c r="A31" s="29">
        <v>19</v>
      </c>
      <c r="B31" s="72" t="s">
        <v>95</v>
      </c>
      <c r="C31" s="19" t="s">
        <v>105</v>
      </c>
      <c r="D31" s="31">
        <v>3.72</v>
      </c>
      <c r="E31" s="32" t="s">
        <v>70</v>
      </c>
      <c r="F31" s="31">
        <v>0</v>
      </c>
      <c r="G31" s="33"/>
      <c r="H31" s="33"/>
      <c r="I31" s="35" t="s">
        <v>39</v>
      </c>
      <c r="J31" s="32">
        <f t="shared" si="6"/>
        <v>1</v>
      </c>
      <c r="K31" s="33" t="s">
        <v>62</v>
      </c>
      <c r="L31" s="33" t="s">
        <v>7</v>
      </c>
      <c r="M31" s="36"/>
      <c r="N31" s="37"/>
      <c r="O31" s="37"/>
      <c r="P31" s="47"/>
      <c r="Q31" s="37"/>
      <c r="R31" s="37"/>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6">
        <f t="shared" si="7"/>
        <v>0</v>
      </c>
      <c r="BB31" s="67">
        <f t="shared" si="8"/>
        <v>0</v>
      </c>
      <c r="BC31" s="43" t="str">
        <f t="shared" si="9"/>
        <v>INR Zero Only</v>
      </c>
      <c r="IE31" s="21">
        <v>1.01</v>
      </c>
      <c r="IF31" s="21" t="s">
        <v>40</v>
      </c>
      <c r="IG31" s="21" t="s">
        <v>36</v>
      </c>
      <c r="IH31" s="21">
        <v>123.223</v>
      </c>
      <c r="II31" s="21" t="s">
        <v>38</v>
      </c>
    </row>
    <row r="32" spans="1:243" s="20" customFormat="1" ht="47.25" customHeight="1">
      <c r="A32" s="29">
        <v>20</v>
      </c>
      <c r="B32" s="77" t="s">
        <v>96</v>
      </c>
      <c r="C32" s="19" t="s">
        <v>106</v>
      </c>
      <c r="D32" s="31">
        <v>32</v>
      </c>
      <c r="E32" s="32" t="s">
        <v>70</v>
      </c>
      <c r="F32" s="31">
        <v>0</v>
      </c>
      <c r="G32" s="33"/>
      <c r="H32" s="33"/>
      <c r="I32" s="35" t="s">
        <v>39</v>
      </c>
      <c r="J32" s="32">
        <f t="shared" si="6"/>
        <v>1</v>
      </c>
      <c r="K32" s="33" t="s">
        <v>62</v>
      </c>
      <c r="L32" s="33" t="s">
        <v>7</v>
      </c>
      <c r="M32" s="36"/>
      <c r="N32" s="37"/>
      <c r="O32" s="37"/>
      <c r="P32" s="47"/>
      <c r="Q32" s="37"/>
      <c r="R32" s="37"/>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66">
        <f t="shared" si="7"/>
        <v>0</v>
      </c>
      <c r="BB32" s="67">
        <f t="shared" si="8"/>
        <v>0</v>
      </c>
      <c r="BC32" s="43" t="str">
        <f t="shared" si="9"/>
        <v>INR Zero Only</v>
      </c>
      <c r="IE32" s="21">
        <v>2</v>
      </c>
      <c r="IF32" s="21" t="s">
        <v>35</v>
      </c>
      <c r="IG32" s="21" t="s">
        <v>45</v>
      </c>
      <c r="IH32" s="21">
        <v>10</v>
      </c>
      <c r="II32" s="21" t="s">
        <v>38</v>
      </c>
    </row>
    <row r="33" spans="1:243" s="20" customFormat="1" ht="37.5" customHeight="1">
      <c r="A33" s="29">
        <v>21</v>
      </c>
      <c r="B33" s="78" t="s">
        <v>97</v>
      </c>
      <c r="C33" s="19" t="s">
        <v>107</v>
      </c>
      <c r="D33" s="31">
        <v>4</v>
      </c>
      <c r="E33" s="32" t="s">
        <v>73</v>
      </c>
      <c r="F33" s="31">
        <v>0</v>
      </c>
      <c r="G33" s="33"/>
      <c r="H33" s="33"/>
      <c r="I33" s="35" t="s">
        <v>39</v>
      </c>
      <c r="J33" s="32">
        <f t="shared" si="6"/>
        <v>1</v>
      </c>
      <c r="K33" s="33" t="s">
        <v>62</v>
      </c>
      <c r="L33" s="33" t="s">
        <v>7</v>
      </c>
      <c r="M33" s="36"/>
      <c r="N33" s="37"/>
      <c r="O33" s="37"/>
      <c r="P33" s="47"/>
      <c r="Q33" s="37"/>
      <c r="R33" s="37"/>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6">
        <f t="shared" si="7"/>
        <v>0</v>
      </c>
      <c r="BB33" s="67">
        <f t="shared" si="8"/>
        <v>0</v>
      </c>
      <c r="BC33" s="43" t="str">
        <f t="shared" si="9"/>
        <v>INR Zero Only</v>
      </c>
      <c r="IE33" s="21">
        <v>2</v>
      </c>
      <c r="IF33" s="21" t="s">
        <v>35</v>
      </c>
      <c r="IG33" s="21" t="s">
        <v>45</v>
      </c>
      <c r="IH33" s="21">
        <v>10</v>
      </c>
      <c r="II33" s="21" t="s">
        <v>38</v>
      </c>
    </row>
    <row r="34" spans="1:243" s="20" customFormat="1" ht="38.25" customHeight="1">
      <c r="A34" s="29">
        <v>22</v>
      </c>
      <c r="B34" s="78" t="s">
        <v>98</v>
      </c>
      <c r="C34" s="19" t="s">
        <v>108</v>
      </c>
      <c r="D34" s="31">
        <v>35.72</v>
      </c>
      <c r="E34" s="32" t="s">
        <v>70</v>
      </c>
      <c r="F34" s="31">
        <v>0</v>
      </c>
      <c r="G34" s="33"/>
      <c r="H34" s="34"/>
      <c r="I34" s="35" t="s">
        <v>39</v>
      </c>
      <c r="J34" s="32">
        <f t="shared" si="6"/>
        <v>1</v>
      </c>
      <c r="K34" s="33" t="s">
        <v>62</v>
      </c>
      <c r="L34" s="33" t="s">
        <v>7</v>
      </c>
      <c r="M34" s="36"/>
      <c r="N34" s="37"/>
      <c r="O34" s="37"/>
      <c r="P34" s="47"/>
      <c r="Q34" s="37"/>
      <c r="R34" s="37"/>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1">
        <f t="shared" si="7"/>
        <v>0</v>
      </c>
      <c r="BB34" s="42">
        <f t="shared" si="8"/>
        <v>0</v>
      </c>
      <c r="BC34" s="43" t="str">
        <f t="shared" si="9"/>
        <v>INR Zero Only</v>
      </c>
      <c r="IE34" s="21">
        <v>1.01</v>
      </c>
      <c r="IF34" s="21" t="s">
        <v>40</v>
      </c>
      <c r="IG34" s="21" t="s">
        <v>36</v>
      </c>
      <c r="IH34" s="21">
        <v>123.223</v>
      </c>
      <c r="II34" s="21" t="s">
        <v>38</v>
      </c>
    </row>
    <row r="35" spans="1:243" s="20" customFormat="1" ht="59.25" customHeight="1">
      <c r="A35" s="29">
        <v>23</v>
      </c>
      <c r="B35" s="78" t="s">
        <v>99</v>
      </c>
      <c r="C35" s="19" t="s">
        <v>109</v>
      </c>
      <c r="D35" s="31">
        <v>51.7</v>
      </c>
      <c r="E35" s="32" t="s">
        <v>79</v>
      </c>
      <c r="F35" s="31">
        <v>0</v>
      </c>
      <c r="G35" s="33"/>
      <c r="H35" s="34"/>
      <c r="I35" s="35" t="s">
        <v>39</v>
      </c>
      <c r="J35" s="32">
        <f t="shared" si="6"/>
        <v>1</v>
      </c>
      <c r="K35" s="33" t="s">
        <v>62</v>
      </c>
      <c r="L35" s="33" t="s">
        <v>7</v>
      </c>
      <c r="M35" s="36"/>
      <c r="N35" s="37"/>
      <c r="O35" s="37"/>
      <c r="P35" s="47"/>
      <c r="Q35" s="37"/>
      <c r="R35" s="37"/>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1">
        <f t="shared" si="7"/>
        <v>0</v>
      </c>
      <c r="BB35" s="42">
        <f t="shared" si="8"/>
        <v>0</v>
      </c>
      <c r="BC35" s="43" t="str">
        <f t="shared" si="9"/>
        <v>INR Zero Only</v>
      </c>
      <c r="IE35" s="21">
        <v>1.01</v>
      </c>
      <c r="IF35" s="21" t="s">
        <v>40</v>
      </c>
      <c r="IG35" s="21" t="s">
        <v>36</v>
      </c>
      <c r="IH35" s="21">
        <v>123.223</v>
      </c>
      <c r="II35" s="21" t="s">
        <v>38</v>
      </c>
    </row>
    <row r="36" spans="1:243" s="20" customFormat="1" ht="66.75" customHeight="1">
      <c r="A36" s="29">
        <v>24</v>
      </c>
      <c r="B36" s="78" t="s">
        <v>100</v>
      </c>
      <c r="C36" s="19" t="s">
        <v>110</v>
      </c>
      <c r="D36" s="31">
        <v>6</v>
      </c>
      <c r="E36" s="32" t="s">
        <v>102</v>
      </c>
      <c r="F36" s="31">
        <v>0</v>
      </c>
      <c r="G36" s="33"/>
      <c r="H36" s="34"/>
      <c r="I36" s="35" t="s">
        <v>39</v>
      </c>
      <c r="J36" s="32">
        <f t="shared" si="6"/>
        <v>1</v>
      </c>
      <c r="K36" s="33" t="s">
        <v>62</v>
      </c>
      <c r="L36" s="33" t="s">
        <v>7</v>
      </c>
      <c r="M36" s="36"/>
      <c r="N36" s="37"/>
      <c r="O36" s="37"/>
      <c r="P36" s="47"/>
      <c r="Q36" s="37"/>
      <c r="R36" s="37"/>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1">
        <f t="shared" si="7"/>
        <v>0</v>
      </c>
      <c r="BB36" s="42">
        <f t="shared" si="8"/>
        <v>0</v>
      </c>
      <c r="BC36" s="43" t="str">
        <f>SpellNumber(L36,BB36)</f>
        <v>INR Zero Only</v>
      </c>
      <c r="IE36" s="21">
        <v>1.01</v>
      </c>
      <c r="IF36" s="21" t="s">
        <v>40</v>
      </c>
      <c r="IG36" s="21" t="s">
        <v>36</v>
      </c>
      <c r="IH36" s="21">
        <v>123.223</v>
      </c>
      <c r="II36" s="21" t="s">
        <v>38</v>
      </c>
    </row>
    <row r="37" spans="1:243" s="20" customFormat="1" ht="36" customHeight="1">
      <c r="A37" s="29">
        <v>25</v>
      </c>
      <c r="B37" s="79" t="s">
        <v>101</v>
      </c>
      <c r="C37" s="19" t="s">
        <v>111</v>
      </c>
      <c r="D37" s="31">
        <v>6</v>
      </c>
      <c r="E37" s="32" t="s">
        <v>92</v>
      </c>
      <c r="F37" s="31">
        <v>0</v>
      </c>
      <c r="G37" s="33"/>
      <c r="H37" s="34"/>
      <c r="I37" s="35" t="s">
        <v>39</v>
      </c>
      <c r="J37" s="32">
        <f t="shared" si="6"/>
        <v>1</v>
      </c>
      <c r="K37" s="33" t="s">
        <v>62</v>
      </c>
      <c r="L37" s="33" t="s">
        <v>7</v>
      </c>
      <c r="M37" s="36"/>
      <c r="N37" s="37"/>
      <c r="O37" s="37"/>
      <c r="P37" s="47"/>
      <c r="Q37" s="37"/>
      <c r="R37" s="37"/>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1">
        <f t="shared" si="7"/>
        <v>0</v>
      </c>
      <c r="BB37" s="42">
        <f t="shared" si="8"/>
        <v>0</v>
      </c>
      <c r="BC37" s="43" t="str">
        <f>SpellNumber(L37,BB37)</f>
        <v>INR Zero Only</v>
      </c>
      <c r="IE37" s="21">
        <v>1.01</v>
      </c>
      <c r="IF37" s="21" t="s">
        <v>40</v>
      </c>
      <c r="IG37" s="21" t="s">
        <v>36</v>
      </c>
      <c r="IH37" s="21">
        <v>123.223</v>
      </c>
      <c r="II37" s="21" t="s">
        <v>38</v>
      </c>
    </row>
    <row r="38" spans="1:243" s="20" customFormat="1" ht="24" customHeight="1">
      <c r="A38" s="22" t="s">
        <v>60</v>
      </c>
      <c r="B38" s="22"/>
      <c r="C38" s="62"/>
      <c r="D38" s="63"/>
      <c r="E38" s="63"/>
      <c r="F38" s="63"/>
      <c r="G38" s="63"/>
      <c r="H38" s="64"/>
      <c r="I38" s="64"/>
      <c r="J38" s="64"/>
      <c r="K38" s="64"/>
      <c r="L38" s="63"/>
      <c r="M38" s="44"/>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45">
        <f>SUM(BA13:BA28)</f>
        <v>0</v>
      </c>
      <c r="BB38" s="45">
        <f>SUM(BB13:BB37)</f>
        <v>0</v>
      </c>
      <c r="BC38" s="46" t="str">
        <f>SpellNumber($E$2,BB38)</f>
        <v>INR Zero Only</v>
      </c>
      <c r="IE38" s="21">
        <v>4</v>
      </c>
      <c r="IF38" s="21" t="s">
        <v>42</v>
      </c>
      <c r="IG38" s="21" t="s">
        <v>59</v>
      </c>
      <c r="IH38" s="21">
        <v>10</v>
      </c>
      <c r="II38" s="21" t="s">
        <v>38</v>
      </c>
    </row>
    <row r="39" spans="1:243" s="23" customFormat="1" ht="39" customHeight="1" hidden="1">
      <c r="A39" s="48" t="s">
        <v>64</v>
      </c>
      <c r="B39" s="49"/>
      <c r="C39" s="50"/>
      <c r="D39" s="51"/>
      <c r="E39" s="52" t="s">
        <v>61</v>
      </c>
      <c r="F39" s="53"/>
      <c r="G39" s="54"/>
      <c r="H39" s="55"/>
      <c r="I39" s="55"/>
      <c r="J39" s="55"/>
      <c r="K39" s="56"/>
      <c r="L39" s="57"/>
      <c r="M39" s="58"/>
      <c r="O39" s="20"/>
      <c r="P39" s="20"/>
      <c r="Q39" s="20"/>
      <c r="R39" s="20"/>
      <c r="S39" s="20"/>
      <c r="BA39" s="59">
        <f>IF(ISBLANK(F39),0,IF(E39="Excess (+)",ROUND(BA38+(BA38*F39),2),IF(E39="Less (-)",ROUND(BA38+(BA38*F39*(-1)),2),0)))</f>
        <v>0</v>
      </c>
      <c r="BB39" s="60">
        <f>ROUND(BA39,0)</f>
        <v>0</v>
      </c>
      <c r="BC39" s="61" t="str">
        <f>SpellNumber(L39,BB39)</f>
        <v> Zero Only</v>
      </c>
      <c r="IE39" s="24"/>
      <c r="IF39" s="24"/>
      <c r="IG39" s="24"/>
      <c r="IH39" s="24"/>
      <c r="II39" s="24"/>
    </row>
    <row r="40" spans="1:243" s="23" customFormat="1" ht="32.25" customHeight="1">
      <c r="A40" s="22" t="s">
        <v>63</v>
      </c>
      <c r="B40" s="22"/>
      <c r="C40" s="84" t="str">
        <f>SpellNumber($E$2,BB38)</f>
        <v>INR Zero Only</v>
      </c>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6"/>
      <c r="IE40" s="24"/>
      <c r="IF40" s="24"/>
      <c r="IG40" s="24"/>
      <c r="IH40" s="24"/>
      <c r="II40" s="24"/>
    </row>
    <row r="41" spans="3:243" s="14" customFormat="1" ht="15">
      <c r="C41" s="25"/>
      <c r="D41" s="25"/>
      <c r="E41" s="25"/>
      <c r="F41" s="25"/>
      <c r="G41" s="25"/>
      <c r="H41" s="25"/>
      <c r="I41" s="25"/>
      <c r="J41" s="25"/>
      <c r="K41" s="25"/>
      <c r="L41" s="25"/>
      <c r="M41" s="25"/>
      <c r="O41" s="25"/>
      <c r="BA41" s="25"/>
      <c r="BC41" s="25"/>
      <c r="IE41" s="15"/>
      <c r="IF41" s="15"/>
      <c r="IG41" s="15"/>
      <c r="IH41" s="15"/>
      <c r="II41" s="15"/>
    </row>
  </sheetData>
  <sheetProtection password="EEC8" sheet="1" selectLockedCells="1"/>
  <mergeCells count="8">
    <mergeCell ref="A9:BC9"/>
    <mergeCell ref="C40:BC40"/>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9">
      <formula1>IF(ISBLANK(F39),$A$3:$C$3,$B$3:$C$3)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9">
      <formula1>0</formula1>
      <formula2>IF(E39&lt;&gt;"Select",99.9,0)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9">
      <formula1>IF(E39&lt;&gt;"Select",0,-1)</formula1>
      <formula2>IF(E39&lt;&gt;"Select",99.99,-1)</formula2>
    </dataValidation>
    <dataValidation type="decimal" allowBlank="1" showInputMessage="1" showErrorMessage="1" promptTitle="Rate Entry" prompt="Please enter Basic Rate in Rupees for this item. " errorTitle="Invaid Entry" error="Only Numeric Values are allowed. " sqref="M13:M38">
      <formula1>0</formula1>
      <formula2>999999999999999</formula2>
    </dataValidation>
    <dataValidation allowBlank="1" showInputMessage="1" showErrorMessage="1" promptTitle="Item Description" prompt="Please enter Item Description in text" sqref="B18:B20 B25 B31"/>
    <dataValidation type="list" allowBlank="1" showInputMessage="1" showErrorMessage="1" sqref="L17 L18 L19 L20 L21 L22 L23 L24 L25 L26 L27 L28 L29 L30 L31 L32 L33 L34 L35 L36 L13 L14 L15 L16 L37">
      <formula1>"INR"</formula1>
    </dataValidation>
    <dataValidation allowBlank="1" showInputMessage="1" showErrorMessage="1" promptTitle="Addition / Deduction" prompt="Please Choose the correct One" sqref="J13:J37"/>
    <dataValidation type="list" showInputMessage="1" showErrorMessage="1" sqref="I13:I37">
      <formula1>"Excess(+), Less(-)"</formula1>
    </dataValidation>
    <dataValidation type="decimal" allowBlank="1" showInputMessage="1" showErrorMessage="1" errorTitle="Invalid Entry" error="Only Numeric Values are allowed. " sqref="A13:A37">
      <formula1>0</formula1>
      <formula2>999999999999999</formula2>
    </dataValidation>
    <dataValidation allowBlank="1" showInputMessage="1" showErrorMessage="1" promptTitle="Itemcode/Make" prompt="Please enter text" sqref="C13:C37"/>
    <dataValidation type="decimal" allowBlank="1" showInputMessage="1" showErrorMessage="1" promptTitle="Rate Entry" prompt="Please enter the Other Taxes2 in Rupees for this item. " errorTitle="Invaid Entry" error="Only Numeric Values are allowed. " sqref="N13:O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7">
      <formula1>0</formula1>
      <formula2>999999999999999</formula2>
    </dataValidation>
    <dataValidation allowBlank="1" showInputMessage="1" showErrorMessage="1" promptTitle="Units" prompt="Please enter Units in text" sqref="E13:E37"/>
    <dataValidation type="decimal" allowBlank="1" showInputMessage="1" showErrorMessage="1" promptTitle="Quantity" prompt="Please enter the Quantity for this item. " errorTitle="Invalid Entry" error="Only Numeric Values are allowed. " sqref="F13:F37 D13:D3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37">
      <formula1>"Partial Conversion, Full Conversion"</formula1>
    </dataValidation>
  </dataValidations>
  <printOptions/>
  <pageMargins left="0.5511811023622047" right="0.31496062992125984" top="0.37" bottom="0.38" header="0.21" footer="0.29"/>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3" t="s">
        <v>2</v>
      </c>
      <c r="F6" s="93"/>
      <c r="G6" s="93"/>
      <c r="H6" s="93"/>
      <c r="I6" s="93"/>
      <c r="J6" s="93"/>
      <c r="K6" s="93"/>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IIIM</cp:lastModifiedBy>
  <cp:lastPrinted>2023-11-17T09:23:03Z</cp:lastPrinted>
  <dcterms:created xsi:type="dcterms:W3CDTF">2009-01-30T06:42:42Z</dcterms:created>
  <dcterms:modified xsi:type="dcterms:W3CDTF">2023-11-17T12:30:13Z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