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'BoQ1'!$A$1:$BC$19</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<sst xmlns="http://schemas.openxmlformats.org/spreadsheetml/2006/main" count="133" uniqueCount="66">
  <si>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</si>
  <si>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</si>
  <si>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</si>
  <si>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</si>
  <si>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</si>
  <si>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</si>
  <si>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</si>
  <si>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</si>
  <si>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</si>
  <si>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</si>
  <si>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</si>
  <si>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</si>
  <si>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</si>
  <si>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</si>
  <si>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</si>
  <si>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</si>
  <si>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</si>
  <si>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</si>
  <si>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</si>
  <si>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</si>
  <si>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</si>
  <si>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</si>
  <si>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</si>
  <si>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</si>
  <si>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</si>
  <si>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</si>
  <si>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</si>
  <si>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</si>
  <si>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</si>
  <si>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</si>
  <si>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</si>
  <si>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</si>
  <si>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</si>
  <si>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</si>
  <si>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</si>
  <si>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</si>
  <si>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</si>
  <si>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</si>
  <si>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</si>
  <si>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</si>
  <si>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</si>
  <si>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</si>
  <si>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</si>
  <si>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</si>
  <si>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</si>
  <si>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</si>
  <si>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</si>
  <si>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</si>
  <si>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item5</t>
  </si>
  <si>
    <t>Total in Figures</t>
  </si>
  <si>
    <t>Select</t>
  </si>
  <si>
    <t>Full Conversion</t>
  </si>
  <si>
    <t xml:space="preserve">Contract No:  </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</si>
  <si>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</si>
  <si>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</si>
  <si>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</si>
  <si>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</si>
  <si>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</si>
  <si>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Without Taxes in
</t>
    </r>
    <r>
      <rPr>
        <b/>
        <sz val="11"/>
        <color indexed="10"/>
        <rFont val="Arial"/>
        <family val="2"/>
      </rPr>
      <t>Rs.      P</t>
    </r>
  </si>
  <si>
    <t>Tender Inviting Authority: Director IIIM Jammu</t>
  </si>
  <si>
    <t>Name of Work:Replacement of old low tension Distribution panels at IIIM Jammu  with complete SITC of new LT panels with safety features at IIIM Jammu</t>
  </si>
  <si>
    <t>Supplying, installation, commissioning and testing of 400 amps outdoor LT panel with 16 SWG MS Sheet. The panel should be dust free with proper rubber gaskets. The panel should be floor mounted with BUS Bar chamber, Earthing point, interconnections with Copper wiring. The panel should be coated with 2 coats of enamel paint( Grey Shade) with designation of incoming and outgoing feeder as per detail below: A. Incoming MCCB 400 amps 4 pole, 50 KA ( 1 no),  outgoing 250 amps MCCB 4 pole, 25 K ( 1 no)&amp; 125 Amps MCCB,25KA (2Nos.) with indicators with AE make Ammeters and Voltmers.The job includes complete end termination.  Make of MCCBS should be L&amp;T/Siemens only</t>
  </si>
  <si>
    <t>Supplying, installation, commissioning and testing of 300 amps outdoor LT panel with 16 SWG MS Sheet. The panel should be dust free with proper rubber gaskets. The panel should be floor mounted with BUS Bar chamber, Earthing point, interconnections with Copper wiring. The panel should be coated with 2 coats of enamel paint( Grey Shade) with designation of incoming and outgoing feeder as per detail below: A. Incoming MCCB 250 amps 4 pole, 25 KA ( 1 no),  outgoing 125 amps MCCB 4 pole, 25 K ( 2no) with indicators with AE make Ammeters and Voltmers.The job includes complete end termination.  Make of MCCBS should be L&amp;T/Siemens only</t>
  </si>
  <si>
    <t>Supplying, installation, commissioning and testing of 300 amps outdoor LT panel with 16 SWG MS Sheet. The panel should be dust free with proper rubber gaskets. The panel should be floor mounted with BUS Bar chamber, Earthing point, interconnections with Copper wiring. The panel should be coated with 2 coats of enamel paint( Grey Shade) with designation of incoming and outgoing feeder as per detail below: A. Incoming MCCB 250 amps 4 pole, 25 KA ( 1 no),  outgoing 125 amps MCCB 4 pole, 25 K ( 2no) &amp; 63 amps MCCB,4pole 10KA(1 no) with indicators with AE make Ammeters and Voltmers.The job includes complete end termination.  Make of MCCBS should be L&amp;T/Siemens only</t>
  </si>
  <si>
    <t>Dismentling of old existing LT panels and transporting them to the electrical workshop at IIIM</t>
  </si>
  <si>
    <t>each</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</si>
</sst>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indexed="8"/>
      <name val="Arial Unicode MS"/>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
      <sz val="11"/>
      <color theme="1"/>
      <name val="Arial Unicode MS"/>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8">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4"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5"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6" fillId="33" borderId="11" xfId="58" applyNumberFormat="1" applyFont="1" applyFill="1" applyBorder="1" applyAlignment="1" applyProtection="1">
      <alignment vertical="center" wrapText="1"/>
      <protection locked="0"/>
    </xf>
    <xf numFmtId="0" fontId="65"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172" fontId="68"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9" fillId="33" borderId="11" xfId="63" applyNumberFormat="1" applyFont="1" applyFill="1" applyBorder="1" applyAlignment="1">
      <alignment horizontal="center" vertical="center"/>
    </xf>
    <xf numFmtId="0" fontId="61"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63" fillId="0" borderId="11" xfId="58"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1" fillId="0" borderId="13" xfId="0" applyFont="1" applyFill="1" applyBorder="1" applyAlignment="1">
      <alignment horizontal="left" vertical="top" wrapText="1"/>
    </xf>
    <xf numFmtId="0" fontId="72" fillId="0" borderId="13" xfId="0" applyFont="1" applyFill="1" applyBorder="1" applyAlignment="1">
      <alignment horizontal="center"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cer\OneDrive\Desktop\Bikram%20Singh\Estimate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0"/>
  <sheetViews>
    <sheetView showGridLines="0" zoomScale="73" zoomScaleNormal="73" zoomScalePageLayoutView="0" workbookViewId="0" topLeftCell="A1">
      <selection activeCell="M14" sqref="M14"/>
    </sheetView>
  </sheetViews>
  <sheetFormatPr defaultColWidth="9.140625" defaultRowHeight="15"/>
  <cols>
    <col min="1" max="1" width="15.421875" style="51" customWidth="1"/>
    <col min="2" max="2" width="67.28125" style="51" customWidth="1"/>
    <col min="3" max="3" width="21.7109375" style="51" hidden="1" customWidth="1"/>
    <col min="4" max="4" width="14.57421875" style="51" customWidth="1"/>
    <col min="5" max="5" width="11.28125" style="51" customWidth="1"/>
    <col min="6" max="6" width="14.421875" style="51" hidden="1" customWidth="1"/>
    <col min="7" max="7" width="14.140625" style="51" hidden="1" customWidth="1"/>
    <col min="8" max="9" width="12.140625" style="51" hidden="1" customWidth="1"/>
    <col min="10" max="10" width="9.00390625" style="51" hidden="1" customWidth="1"/>
    <col min="11" max="11" width="19.57421875" style="51" hidden="1" customWidth="1"/>
    <col min="12" max="12" width="14.28125" style="51" hidden="1" customWidth="1"/>
    <col min="13" max="13" width="19.00390625" style="51" customWidth="1"/>
    <col min="14" max="14" width="15.28125" style="52" hidden="1" customWidth="1"/>
    <col min="15" max="15" width="14.28125" style="51" hidden="1" customWidth="1"/>
    <col min="16" max="16" width="17.28125" style="51" hidden="1" customWidth="1"/>
    <col min="17" max="17" width="18.421875" style="51" hidden="1" customWidth="1"/>
    <col min="18" max="18" width="17.421875" style="51" hidden="1" customWidth="1"/>
    <col min="19" max="19" width="14.7109375" style="51" hidden="1" customWidth="1"/>
    <col min="20" max="20" width="14.8515625" style="51" hidden="1" customWidth="1"/>
    <col min="21" max="21" width="16.421875" style="51" hidden="1" customWidth="1"/>
    <col min="22" max="22" width="13.00390625" style="51" hidden="1" customWidth="1"/>
    <col min="23" max="51" width="9.140625" style="51" hidden="1" customWidth="1"/>
    <col min="52" max="52" width="10.28125" style="51" hidden="1" customWidth="1"/>
    <col min="53" max="53" width="20.28125" style="51" customWidth="1"/>
    <col min="54" max="54" width="18.8515625" style="51" hidden="1" customWidth="1"/>
    <col min="55" max="55" width="43.57421875" style="51" customWidth="1"/>
    <col min="56" max="238" width="9.140625" style="51" customWidth="1"/>
    <col min="239" max="243" width="9.140625" style="53" customWidth="1"/>
    <col min="244" max="16384" width="9.140625" style="51" customWidth="1"/>
  </cols>
  <sheetData>
    <row r="1" spans="1:243" s="1" customFormat="1" ht="25.5" customHeight="1">
      <c r="A1" s="69" t="str">
        <f>B2&amp;" BoQ"</f>
        <v>Item Rate BoQ</v>
      </c>
      <c r="B1" s="69"/>
      <c r="C1" s="69"/>
      <c r="D1" s="69"/>
      <c r="E1" s="69"/>
      <c r="F1" s="69"/>
      <c r="G1" s="69"/>
      <c r="H1" s="69"/>
      <c r="I1" s="69"/>
      <c r="J1" s="69"/>
      <c r="K1" s="69"/>
      <c r="L1" s="69"/>
      <c r="O1" s="2"/>
      <c r="P1" s="2"/>
      <c r="Q1" s="3"/>
      <c r="IE1" s="3"/>
      <c r="IF1" s="3"/>
      <c r="IG1" s="3"/>
      <c r="IH1" s="3"/>
      <c r="II1" s="3"/>
    </row>
    <row r="2" spans="1:17" s="1" customFormat="1" ht="25.5" customHeight="1" hidden="1">
      <c r="A2" s="4" t="s">
        <v>3</v>
      </c>
      <c r="B2" s="4" t="s">
        <v>4</v>
      </c>
      <c r="C2" s="57" t="s">
        <v>5</v>
      </c>
      <c r="D2" s="57"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0" t="s">
        <v>59</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7"/>
      <c r="IF4" s="7"/>
      <c r="IG4" s="7"/>
      <c r="IH4" s="7"/>
      <c r="II4" s="7"/>
    </row>
    <row r="5" spans="1:243" s="6" customFormat="1" ht="30.75" customHeight="1">
      <c r="A5" s="70" t="s">
        <v>60</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7"/>
      <c r="IF5" s="7"/>
      <c r="IG5" s="7"/>
      <c r="IH5" s="7"/>
      <c r="II5" s="7"/>
    </row>
    <row r="6" spans="1:243" s="6" customFormat="1" ht="30.75" customHeight="1">
      <c r="A6" s="70" t="s">
        <v>52</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7"/>
      <c r="IF6" s="7"/>
      <c r="IG6" s="7"/>
      <c r="IH6" s="7"/>
      <c r="II6" s="7"/>
    </row>
    <row r="7" spans="1:243" s="6" customFormat="1" ht="29.25" customHeight="1" hidden="1">
      <c r="A7" s="71" t="s">
        <v>10</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7"/>
      <c r="IF7" s="7"/>
      <c r="IG7" s="7"/>
      <c r="IH7" s="7"/>
      <c r="II7" s="7"/>
    </row>
    <row r="8" spans="1:243" s="9" customFormat="1" ht="61.5" customHeight="1">
      <c r="A8" s="8" t="s">
        <v>55</v>
      </c>
      <c r="B8" s="72"/>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4"/>
      <c r="IE8" s="10"/>
      <c r="IF8" s="10"/>
      <c r="IG8" s="10"/>
      <c r="IH8" s="10"/>
      <c r="II8" s="10"/>
    </row>
    <row r="9" spans="1:243" s="11" customFormat="1" ht="61.5" customHeight="1">
      <c r="A9" s="63" t="s">
        <v>11</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5"/>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57</v>
      </c>
      <c r="G11" s="13"/>
      <c r="H11" s="13"/>
      <c r="I11" s="13" t="s">
        <v>21</v>
      </c>
      <c r="J11" s="13" t="s">
        <v>22</v>
      </c>
      <c r="K11" s="13" t="s">
        <v>23</v>
      </c>
      <c r="L11" s="13" t="s">
        <v>24</v>
      </c>
      <c r="M11" s="16" t="s">
        <v>56</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2" t="s">
        <v>58</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6" customFormat="1" ht="181.5" customHeight="1">
      <c r="A13" s="19">
        <v>1.01</v>
      </c>
      <c r="B13" s="76" t="s">
        <v>61</v>
      </c>
      <c r="C13" s="20" t="s">
        <v>36</v>
      </c>
      <c r="D13" s="77">
        <v>1</v>
      </c>
      <c r="E13" s="77" t="s">
        <v>65</v>
      </c>
      <c r="F13" s="61"/>
      <c r="G13" s="28"/>
      <c r="H13" s="22"/>
      <c r="I13" s="21" t="s">
        <v>38</v>
      </c>
      <c r="J13" s="23">
        <f>IF(I13="Less(-)",-1,1)</f>
        <v>1</v>
      </c>
      <c r="K13" s="24" t="s">
        <v>51</v>
      </c>
      <c r="L13" s="24" t="s">
        <v>7</v>
      </c>
      <c r="M13" s="60"/>
      <c r="N13" s="29"/>
      <c r="O13" s="29"/>
      <c r="P13" s="30"/>
      <c r="Q13" s="29"/>
      <c r="R13" s="29"/>
      <c r="S13" s="31"/>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58">
        <f>total_amount_ba($B$2,$D$2,D13,F13,J13,K13,M13)</f>
        <v>0</v>
      </c>
      <c r="BB13" s="58">
        <f>BA13+SUM(N13:AZ13)</f>
        <v>0</v>
      </c>
      <c r="BC13" s="25" t="str">
        <f>SpellNumber(L13,BB13)</f>
        <v>INR Zero Only</v>
      </c>
      <c r="IE13" s="27">
        <v>1.01</v>
      </c>
      <c r="IF13" s="27" t="s">
        <v>39</v>
      </c>
      <c r="IG13" s="27" t="s">
        <v>35</v>
      </c>
      <c r="IH13" s="27">
        <v>123.223</v>
      </c>
      <c r="II13" s="27" t="s">
        <v>37</v>
      </c>
    </row>
    <row r="14" spans="1:243" s="26" customFormat="1" ht="168.75" customHeight="1">
      <c r="A14" s="19">
        <v>1.02</v>
      </c>
      <c r="B14" s="76" t="s">
        <v>62</v>
      </c>
      <c r="C14" s="20" t="s">
        <v>40</v>
      </c>
      <c r="D14" s="77">
        <v>2</v>
      </c>
      <c r="E14" s="77" t="s">
        <v>65</v>
      </c>
      <c r="F14" s="61"/>
      <c r="G14" s="28"/>
      <c r="H14" s="28"/>
      <c r="I14" s="21" t="s">
        <v>38</v>
      </c>
      <c r="J14" s="23">
        <f>IF(I14="Less(-)",-1,1)</f>
        <v>1</v>
      </c>
      <c r="K14" s="24" t="s">
        <v>51</v>
      </c>
      <c r="L14" s="24" t="s">
        <v>7</v>
      </c>
      <c r="M14" s="60"/>
      <c r="N14" s="29"/>
      <c r="O14" s="29"/>
      <c r="P14" s="30"/>
      <c r="Q14" s="29"/>
      <c r="R14" s="29"/>
      <c r="S14" s="31"/>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58">
        <f>total_amount_ba($B$2,$D$2,D14,F14,J14,K14,M14)</f>
        <v>0</v>
      </c>
      <c r="BB14" s="58">
        <f>BA14+SUM(N14:AZ14)</f>
        <v>0</v>
      </c>
      <c r="BC14" s="25" t="str">
        <f>SpellNumber(L14,BB14)</f>
        <v>INR Zero Only</v>
      </c>
      <c r="IE14" s="27">
        <v>1.02</v>
      </c>
      <c r="IF14" s="27" t="s">
        <v>41</v>
      </c>
      <c r="IG14" s="27" t="s">
        <v>42</v>
      </c>
      <c r="IH14" s="27">
        <v>213</v>
      </c>
      <c r="II14" s="27" t="s">
        <v>37</v>
      </c>
    </row>
    <row r="15" spans="1:243" s="26" customFormat="1" ht="186.75" customHeight="1">
      <c r="A15" s="19">
        <v>1.03</v>
      </c>
      <c r="B15" s="76" t="s">
        <v>63</v>
      </c>
      <c r="C15" s="20" t="s">
        <v>43</v>
      </c>
      <c r="D15" s="77">
        <v>1</v>
      </c>
      <c r="E15" s="77" t="s">
        <v>65</v>
      </c>
      <c r="F15" s="61"/>
      <c r="G15" s="28"/>
      <c r="H15" s="28"/>
      <c r="I15" s="21" t="s">
        <v>38</v>
      </c>
      <c r="J15" s="23">
        <f>IF(I15="Less(-)",-1,1)</f>
        <v>1</v>
      </c>
      <c r="K15" s="24" t="s">
        <v>51</v>
      </c>
      <c r="L15" s="24" t="s">
        <v>7</v>
      </c>
      <c r="M15" s="60"/>
      <c r="N15" s="29"/>
      <c r="O15" s="29"/>
      <c r="P15" s="30"/>
      <c r="Q15" s="29"/>
      <c r="R15" s="29"/>
      <c r="S15" s="31"/>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58">
        <f>total_amount_ba($B$2,$D$2,D15,F15,J15,K15,M15)</f>
        <v>0</v>
      </c>
      <c r="BB15" s="58">
        <f>BA15+SUM(N15:AZ15)</f>
        <v>0</v>
      </c>
      <c r="BC15" s="25" t="str">
        <f>SpellNumber(L15,BB15)</f>
        <v>INR Zero Only</v>
      </c>
      <c r="IE15" s="27">
        <v>2</v>
      </c>
      <c r="IF15" s="27" t="s">
        <v>34</v>
      </c>
      <c r="IG15" s="27" t="s">
        <v>44</v>
      </c>
      <c r="IH15" s="27">
        <v>10</v>
      </c>
      <c r="II15" s="27" t="s">
        <v>37</v>
      </c>
    </row>
    <row r="16" spans="1:243" s="26" customFormat="1" ht="42.75" customHeight="1">
      <c r="A16" s="19">
        <v>1.04</v>
      </c>
      <c r="B16" s="76" t="s">
        <v>64</v>
      </c>
      <c r="C16" s="20" t="s">
        <v>45</v>
      </c>
      <c r="D16" s="77">
        <v>4</v>
      </c>
      <c r="E16" s="77" t="s">
        <v>65</v>
      </c>
      <c r="F16" s="61"/>
      <c r="G16" s="28"/>
      <c r="H16" s="28"/>
      <c r="I16" s="21" t="s">
        <v>38</v>
      </c>
      <c r="J16" s="23">
        <f>IF(I16="Less(-)",-1,1)</f>
        <v>1</v>
      </c>
      <c r="K16" s="24" t="s">
        <v>51</v>
      </c>
      <c r="L16" s="24" t="s">
        <v>7</v>
      </c>
      <c r="M16" s="60"/>
      <c r="N16" s="29"/>
      <c r="O16" s="29"/>
      <c r="P16" s="30"/>
      <c r="Q16" s="29"/>
      <c r="R16" s="29"/>
      <c r="S16" s="31"/>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58">
        <f>total_amount_ba($B$2,$D$2,D16,F16,J16,K16,M16)</f>
        <v>0</v>
      </c>
      <c r="BB16" s="58">
        <f>BA16+SUM(N16:AZ16)</f>
        <v>0</v>
      </c>
      <c r="BC16" s="25" t="str">
        <f>SpellNumber(L16,BB16)</f>
        <v>INR Zero Only</v>
      </c>
      <c r="IE16" s="27">
        <v>3</v>
      </c>
      <c r="IF16" s="27" t="s">
        <v>46</v>
      </c>
      <c r="IG16" s="27" t="s">
        <v>47</v>
      </c>
      <c r="IH16" s="27">
        <v>10</v>
      </c>
      <c r="II16" s="27" t="s">
        <v>37</v>
      </c>
    </row>
    <row r="17" spans="1:243" s="26" customFormat="1" ht="33" customHeight="1">
      <c r="A17" s="33" t="s">
        <v>49</v>
      </c>
      <c r="B17" s="34"/>
      <c r="C17" s="35"/>
      <c r="D17" s="36"/>
      <c r="E17" s="36"/>
      <c r="F17" s="36"/>
      <c r="G17" s="36"/>
      <c r="H17" s="37"/>
      <c r="I17" s="37"/>
      <c r="J17" s="37"/>
      <c r="K17" s="37"/>
      <c r="L17" s="38"/>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59">
        <f>SUM(BA13:BA16)</f>
        <v>0</v>
      </c>
      <c r="BB17" s="59">
        <f>SUM(BB13:BB16)</f>
        <v>0</v>
      </c>
      <c r="BC17" s="25" t="str">
        <f>SpellNumber($E$2,BB17)</f>
        <v>INR Zero Only</v>
      </c>
      <c r="IE17" s="27">
        <v>4</v>
      </c>
      <c r="IF17" s="27" t="s">
        <v>41</v>
      </c>
      <c r="IG17" s="27" t="s">
        <v>48</v>
      </c>
      <c r="IH17" s="27">
        <v>10</v>
      </c>
      <c r="II17" s="27" t="s">
        <v>37</v>
      </c>
    </row>
    <row r="18" spans="1:243" s="49" customFormat="1" ht="39" customHeight="1" hidden="1">
      <c r="A18" s="34" t="s">
        <v>54</v>
      </c>
      <c r="B18" s="40"/>
      <c r="C18" s="41"/>
      <c r="D18" s="42"/>
      <c r="E18" s="43" t="s">
        <v>50</v>
      </c>
      <c r="F18" s="56"/>
      <c r="G18" s="44"/>
      <c r="H18" s="45"/>
      <c r="I18" s="45"/>
      <c r="J18" s="45"/>
      <c r="K18" s="46"/>
      <c r="L18" s="47"/>
      <c r="M18" s="48"/>
      <c r="O18" s="26"/>
      <c r="P18" s="26"/>
      <c r="Q18" s="26"/>
      <c r="R18" s="26"/>
      <c r="S18" s="26"/>
      <c r="BA18" s="54">
        <f>IF(ISBLANK(F18),0,IF(E18="Excess (+)",ROUND(BA17+(BA17*F18),2),IF(E18="Less (-)",ROUND(BA17+(BA17*F18*(-1)),2),0)))</f>
        <v>0</v>
      </c>
      <c r="BB18" s="55">
        <f>ROUND(BA18,0)</f>
        <v>0</v>
      </c>
      <c r="BC18" s="25" t="str">
        <f>SpellNumber(L18,BB18)</f>
        <v> Zero Only</v>
      </c>
      <c r="IE18" s="50"/>
      <c r="IF18" s="50"/>
      <c r="IG18" s="50"/>
      <c r="IH18" s="50"/>
      <c r="II18" s="50"/>
    </row>
    <row r="19" spans="1:243" s="49" customFormat="1" ht="51" customHeight="1">
      <c r="A19" s="33" t="s">
        <v>53</v>
      </c>
      <c r="B19" s="33"/>
      <c r="C19" s="66" t="str">
        <f>SpellNumber($E$2,BB17)</f>
        <v>INR Zero Only</v>
      </c>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8"/>
      <c r="IE19" s="50"/>
      <c r="IF19" s="50"/>
      <c r="IG19" s="50"/>
      <c r="IH19" s="50"/>
      <c r="II19" s="50"/>
    </row>
    <row r="20" spans="3:243" s="14" customFormat="1" ht="15">
      <c r="C20" s="51"/>
      <c r="D20" s="51"/>
      <c r="E20" s="51"/>
      <c r="F20" s="51"/>
      <c r="G20" s="51"/>
      <c r="H20" s="51"/>
      <c r="I20" s="51"/>
      <c r="J20" s="51"/>
      <c r="K20" s="51"/>
      <c r="L20" s="51"/>
      <c r="M20" s="51"/>
      <c r="O20" s="51"/>
      <c r="BA20" s="51"/>
      <c r="BC20" s="51"/>
      <c r="IE20" s="15"/>
      <c r="IF20" s="15"/>
      <c r="IG20" s="15"/>
      <c r="IH20" s="15"/>
      <c r="II20" s="15"/>
    </row>
  </sheetData>
  <sheetProtection password="EEC8" sheet="1" selectLockedCells="1"/>
  <mergeCells count="8">
    <mergeCell ref="A9:BC9"/>
    <mergeCell ref="C19:BC19"/>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list" allowBlank="1" showInputMessage="1" showErrorMessage="1" sqref="L13 L14 L15 L16">
      <formula1>"INR"</formula1>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type="list" allowBlank="1" showInputMessage="1" showErrorMessage="1" sqref="K13:K16">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16">
      <formula1>0</formula1>
      <formula2>999999999999999</formula2>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type="decimal" allowBlank="1" showInputMessage="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allowBlank="1" showInputMessage="1" showErrorMessage="1" promptTitle="Units" prompt="Please enter Units in text" sqref="E13:E16"/>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2</v>
      </c>
      <c r="F6" s="75"/>
      <c r="G6" s="75"/>
      <c r="H6" s="75"/>
      <c r="I6" s="75"/>
      <c r="J6" s="75"/>
      <c r="K6" s="75"/>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2023-11-17T12:36:52Z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