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20" yWindow="45" windowWidth="15660" windowHeight="1173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<sst xmlns="http://schemas.openxmlformats.org/spreadsheetml/2006/main" count="238" uniqueCount="89">
  <si>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</si>
  <si>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</si>
  <si>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</si>
  <si>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</si>
  <si>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</si>
  <si>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</si>
  <si>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</si>
  <si>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</si>
  <si>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</si>
  <si>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</si>
  <si>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</si>
  <si>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</si>
  <si>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</si>
  <si>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</si>
  <si>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</si>
  <si>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</si>
  <si>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</si>
  <si>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</si>
  <si>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</si>
  <si>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</si>
  <si>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</si>
  <si>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</si>
  <si>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</si>
  <si>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</si>
  <si>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</si>
  <si>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</si>
  <si>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</si>
  <si>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</si>
  <si>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</si>
  <si>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</si>
  <si>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</si>
  <si>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</si>
  <si>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</si>
  <si>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</si>
  <si>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</si>
  <si>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</si>
  <si>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</si>
  <si>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</si>
  <si>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</si>
  <si>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</si>
  <si>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</si>
  <si>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</si>
  <si>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</si>
  <si>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</si>
  <si>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</si>
  <si>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</si>
  <si>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</si>
  <si>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</si>
  <si>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</si>
  <si>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 xml:space="preserve">Contract No:  </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</si>
  <si>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</si>
  <si>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</si>
  <si>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</si>
  <si>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</si>
  <si>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</si>
  <si>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t>Name of Work: Renovation of Ladies and Gents Washroom at Pulwama field station ,IIIM Srinagar. (Electrical Work)</t>
  </si>
  <si>
    <t>Wiring for light point/ fan point/ exhaust fan point/ call bell point with 1.5 sq.mm FRLS PVC insulated copper conductor single core cable in surface / recessed medium class PVC conduit, with modular type switch, phenolic laminated sheet, suitable size G.I. box and earthing the point with 1.5 sq.mm. FRLS PVC insulated copper conductor single core cable etc as required.</t>
  </si>
  <si>
    <t>Group C</t>
  </si>
  <si>
    <t xml:space="preserve">2 x 1.5 sq.mm </t>
  </si>
  <si>
    <t xml:space="preserve">2 x 2.5 sq.mm </t>
  </si>
  <si>
    <t>2 x 4.0 sq.mm</t>
  </si>
  <si>
    <t>20 mm  (2mm thick)</t>
  </si>
  <si>
    <t>25 mm  (2mm thick)</t>
  </si>
  <si>
    <t>4 Module ( 125 mm x 75 mm)</t>
  </si>
  <si>
    <t>6 Module ( 200 mm x 75 mm )</t>
  </si>
  <si>
    <t>5/6 amps switch</t>
  </si>
  <si>
    <t>15/16 amps switch</t>
  </si>
  <si>
    <t>3 pin 5/6 amps socket outlet</t>
  </si>
  <si>
    <t>6 pin15/16 amps socket outlet</t>
  </si>
  <si>
    <t>12 way Double door</t>
  </si>
  <si>
    <t>Single pole</t>
  </si>
  <si>
    <t>Single pole and neutral</t>
  </si>
  <si>
    <t>Double pole</t>
  </si>
  <si>
    <t>point</t>
  </si>
  <si>
    <t>mtr.</t>
  </si>
  <si>
    <t>nos</t>
  </si>
  <si>
    <t>nos.</t>
  </si>
  <si>
    <t>each</t>
  </si>
  <si>
    <t>Wiring in existing conduit: Supply and drawing following sizes of FRLS PVC insulated copper conductor, single core cable in existing surface/ recessed steel/ PVC conduit as requried .make Havells/RR/ABB/Anchor</t>
  </si>
  <si>
    <t>Supplying and fixing of following sizes of medium class PVC conduit along with accessories in surface/recess including cutting the wall and making good the same in case of recessed conduit as required. ISI make ,2mm thick</t>
  </si>
  <si>
    <t>Supplying and fixing following sizes of Modules, GI Box with Modular base and Cover plate  for modular switches in recesess etc as required. Make Anchor/Havells/Legrand/ABB</t>
  </si>
  <si>
    <t>Supplying and fixing following Modular type switch/ socket on the existing Switch box/ cover including connections etc. as required. Make Havells/Anchor/Legrand/Carbtree</t>
  </si>
  <si>
    <t>Supplying and fixing 3 pin, 5 amp ceiling rose on the existing junction box/ wooden block including connection etc as required.make havells/anchor/carbtree</t>
  </si>
  <si>
    <t>Supplying and fixing following way, single pole and neutral, sheetsteel, MCB distribution board, 240 volts, on surface/ recess,complete with tinned copper bus bar, neutral bus bar, earth bar,din bar, interconnections, powder painted including earthing etc.as required. (But without MCB/RCCB/Isolator). make Havells/Legrand/Anchor/Schnider</t>
  </si>
  <si>
    <t>Supplying and fixing 5 amps to 32 amps rating, 240/415 volts, “C”curve, miniature circuit breaker suitable for inductive load offollowing poles in the existing MCB DB complete with connections,testing and commissioning etc. as required. Make Havells/L&amp;T/Anchor/Indo</t>
  </si>
  <si>
    <t>Supplying and fixing of Exhaust Fans 18 inches with Louvers. Make Havells/Usha/Crompton/Kaithan</t>
  </si>
  <si>
    <t>Supplying and fixing of 4 feet LED light 20 watt. Make Havells/Crompton/Philips/Panasonic</t>
  </si>
  <si>
    <r>
      <t xml:space="preserve">TOTAL AMOUNT  With Taxes in
</t>
    </r>
    <r>
      <rPr>
        <b/>
        <sz val="11"/>
        <color indexed="10"/>
        <rFont val="Arial"/>
        <family val="2"/>
      </rPr>
      <t>Rs.      P</t>
    </r>
  </si>
  <si>
    <t>Tender Inviting Authority: Director  ,IIIM Jammu</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</si>
</sst>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0.000"/>
    <numFmt numFmtId="183" formatCode="0.0000%"/>
    <numFmt numFmtId="184" formatCode="0.00000"/>
    <numFmt numFmtId="185" formatCode="0.000000"/>
    <numFmt numFmtId="186" formatCode="0.0000000"/>
    <numFmt numFmtId="187"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9"/>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0"/>
      <color indexed="10"/>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0"/>
      <color rgb="FFFF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2">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6"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80"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80" fontId="2" fillId="0" borderId="13" xfId="57" applyNumberFormat="1" applyFont="1" applyFill="1" applyBorder="1" applyAlignment="1" applyProtection="1">
      <alignment horizontal="right" vertical="top"/>
      <protection locked="0"/>
    </xf>
    <xf numFmtId="180" fontId="2" fillId="0" borderId="11" xfId="57" applyNumberFormat="1" applyFont="1" applyFill="1" applyBorder="1" applyAlignment="1" applyProtection="1">
      <alignment horizontal="center" vertical="top" wrapText="1"/>
      <protection/>
    </xf>
    <xf numFmtId="180" fontId="2" fillId="0" borderId="11" xfId="57" applyNumberFormat="1" applyFont="1" applyFill="1" applyBorder="1" applyAlignment="1">
      <alignment horizontal="center" vertical="top" wrapText="1"/>
      <protection/>
    </xf>
    <xf numFmtId="180" fontId="2" fillId="0" borderId="13" xfId="57" applyNumberFormat="1" applyFont="1" applyFill="1" applyBorder="1" applyAlignment="1">
      <alignment horizontal="center" vertical="top" wrapText="1"/>
      <protection/>
    </xf>
    <xf numFmtId="180" fontId="67"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80"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9" fillId="33" borderId="11" xfId="58" applyNumberFormat="1" applyFont="1" applyFill="1" applyBorder="1" applyAlignment="1" applyProtection="1">
      <alignment vertical="center" wrapText="1"/>
      <protection locked="0"/>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80" fontId="71" fillId="0" borderId="19" xfId="58" applyNumberFormat="1" applyFont="1" applyFill="1" applyBorder="1" applyAlignment="1">
      <alignment horizontal="right" vertical="top"/>
      <protection/>
    </xf>
    <xf numFmtId="180" fontId="6" fillId="0" borderId="20" xfId="58" applyNumberFormat="1" applyFont="1" applyFill="1" applyBorder="1" applyAlignment="1">
      <alignment horizontal="right" vertical="top"/>
      <protection/>
    </xf>
    <xf numFmtId="10" fontId="72" fillId="33" borderId="11"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180"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0" fontId="65" fillId="0" borderId="11" xfId="58" applyNumberFormat="1" applyFont="1" applyFill="1" applyBorder="1" applyAlignment="1">
      <alignment horizontal="center" vertical="top" wrapText="1"/>
      <protection/>
    </xf>
    <xf numFmtId="0" fontId="3" fillId="0" borderId="13" xfId="57" applyFont="1" applyFill="1" applyBorder="1" applyAlignment="1">
      <alignment horizontal="justify" vertical="top" shrinkToFit="1"/>
      <protection/>
    </xf>
    <xf numFmtId="0" fontId="3" fillId="0" borderId="13" xfId="57" applyNumberFormat="1" applyFont="1" applyFill="1" applyBorder="1" applyAlignment="1">
      <alignment horizontal="left" vertical="center"/>
      <protection/>
    </xf>
    <xf numFmtId="0" fontId="3" fillId="0" borderId="13" xfId="58" applyNumberFormat="1" applyFont="1" applyFill="1" applyBorder="1" applyAlignment="1">
      <alignment vertical="center"/>
      <protection/>
    </xf>
    <xf numFmtId="2" fontId="3" fillId="0" borderId="13" xfId="58" applyNumberFormat="1" applyFont="1" applyFill="1" applyBorder="1" applyAlignment="1">
      <alignment vertical="center"/>
      <protection/>
    </xf>
    <xf numFmtId="180" fontId="3" fillId="0" borderId="13" xfId="58" applyNumberFormat="1" applyFont="1" applyFill="1" applyBorder="1" applyAlignment="1">
      <alignment vertical="center"/>
      <protection/>
    </xf>
    <xf numFmtId="182" fontId="3" fillId="0" borderId="13" xfId="58" applyNumberFormat="1" applyFont="1" applyFill="1" applyBorder="1" applyAlignment="1">
      <alignment vertical="center"/>
      <protection/>
    </xf>
    <xf numFmtId="0" fontId="3" fillId="0" borderId="13" xfId="57" applyFont="1" applyFill="1" applyBorder="1" applyAlignment="1">
      <alignment horizontal="justify" vertical="top"/>
      <protection/>
    </xf>
    <xf numFmtId="181" fontId="15" fillId="0" borderId="13" xfId="57" applyNumberFormat="1" applyFont="1" applyFill="1" applyBorder="1" applyAlignment="1">
      <alignment horizontal="center" vertical="center"/>
      <protection/>
    </xf>
    <xf numFmtId="2" fontId="73" fillId="0" borderId="13" xfId="57" applyNumberFormat="1" applyFont="1" applyFill="1" applyBorder="1" applyAlignment="1">
      <alignment horizontal="center" vertical="center"/>
      <protection/>
    </xf>
    <xf numFmtId="0" fontId="3" fillId="0" borderId="13" xfId="57" applyFont="1" applyFill="1" applyBorder="1" applyAlignment="1">
      <alignment horizontal="center" vertical="center"/>
      <protection/>
    </xf>
    <xf numFmtId="181" fontId="16" fillId="0" borderId="13" xfId="57" applyNumberFormat="1" applyFont="1" applyFill="1" applyBorder="1" applyAlignment="1">
      <alignment vertical="center"/>
      <protection/>
    </xf>
    <xf numFmtId="181" fontId="73" fillId="0" borderId="13" xfId="57" applyNumberFormat="1" applyFont="1" applyFill="1" applyBorder="1" applyAlignment="1">
      <alignment horizontal="center" vertical="center"/>
      <protection/>
    </xf>
    <xf numFmtId="0" fontId="73" fillId="0" borderId="13" xfId="57" applyFont="1" applyFill="1" applyBorder="1" applyAlignment="1">
      <alignment vertical="center"/>
      <protection/>
    </xf>
    <xf numFmtId="0" fontId="3" fillId="0" borderId="13" xfId="57" applyFont="1" applyFill="1" applyBorder="1" applyAlignment="1">
      <alignment vertical="center"/>
      <protection/>
    </xf>
    <xf numFmtId="181" fontId="11" fillId="0" borderId="13" xfId="57" applyNumberFormat="1" applyFont="1" applyFill="1" applyBorder="1" applyAlignment="1">
      <alignment horizontal="center" vertical="center"/>
      <protection/>
    </xf>
    <xf numFmtId="0" fontId="3" fillId="0" borderId="13" xfId="57" applyFont="1" applyFill="1" applyBorder="1" applyAlignment="1">
      <alignment horizontal="left"/>
      <protection/>
    </xf>
    <xf numFmtId="0" fontId="11" fillId="0" borderId="13" xfId="57" applyFont="1" applyFill="1" applyBorder="1" applyAlignment="1">
      <alignment vertical="center"/>
      <protection/>
    </xf>
    <xf numFmtId="0" fontId="3" fillId="0" borderId="13" xfId="57" applyFont="1" applyFill="1" applyBorder="1" applyAlignment="1">
      <alignment/>
      <protection/>
    </xf>
    <xf numFmtId="181" fontId="16" fillId="0" borderId="13" xfId="57" applyNumberFormat="1"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2"/>
  <sheetViews>
    <sheetView showGridLines="0" zoomScale="73" zoomScaleNormal="73" zoomScalePageLayoutView="0" workbookViewId="0" topLeftCell="A1">
      <selection activeCell="M14" sqref="M14"/>
    </sheetView>
  </sheetViews>
  <sheetFormatPr defaultColWidth="9.140625" defaultRowHeight="15"/>
  <cols>
    <col min="1" max="1" width="15.421875" style="58" customWidth="1"/>
    <col min="2" max="2" width="50.421875" style="58" customWidth="1"/>
    <col min="3" max="3" width="5.8515625" style="58" hidden="1" customWidth="1"/>
    <col min="4" max="4" width="14.57421875" style="58" customWidth="1"/>
    <col min="5" max="5" width="10.851562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95" t="str">
        <f>B2&amp;" BoQ"</f>
        <v>Item Rate BoQ</v>
      </c>
      <c r="B1" s="95"/>
      <c r="C1" s="95"/>
      <c r="D1" s="95"/>
      <c r="E1" s="95"/>
      <c r="F1" s="95"/>
      <c r="G1" s="95"/>
      <c r="H1" s="95"/>
      <c r="I1" s="95"/>
      <c r="J1" s="95"/>
      <c r="K1" s="95"/>
      <c r="L1" s="95"/>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6" t="s">
        <v>88</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IE4" s="7"/>
      <c r="IF4" s="7"/>
      <c r="IG4" s="7"/>
      <c r="IH4" s="7"/>
      <c r="II4" s="7"/>
    </row>
    <row r="5" spans="1:243" s="6" customFormat="1" ht="30.75" customHeight="1">
      <c r="A5" s="96" t="s">
        <v>55</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IE5" s="7"/>
      <c r="IF5" s="7"/>
      <c r="IG5" s="7"/>
      <c r="IH5" s="7"/>
      <c r="II5" s="7"/>
    </row>
    <row r="6" spans="1:243" s="6" customFormat="1" ht="30.75" customHeight="1">
      <c r="A6" s="96" t="s">
        <v>49</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IE6" s="7"/>
      <c r="IF6" s="7"/>
      <c r="IG6" s="7"/>
      <c r="IH6" s="7"/>
      <c r="II6" s="7"/>
    </row>
    <row r="7" spans="1:243" s="6" customFormat="1" ht="29.25" customHeight="1" hidden="1">
      <c r="A7" s="97" t="s">
        <v>10</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IE7" s="7"/>
      <c r="IF7" s="7"/>
      <c r="IG7" s="7"/>
      <c r="IH7" s="7"/>
      <c r="II7" s="7"/>
    </row>
    <row r="8" spans="1:243" s="9" customFormat="1" ht="61.5" customHeight="1">
      <c r="A8" s="8" t="s">
        <v>52</v>
      </c>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100"/>
      <c r="IE8" s="10"/>
      <c r="IF8" s="10"/>
      <c r="IG8" s="10"/>
      <c r="IH8" s="10"/>
      <c r="II8" s="10"/>
    </row>
    <row r="9" spans="1:243" s="11" customFormat="1" ht="61.5" customHeight="1">
      <c r="A9" s="89" t="s">
        <v>11</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1"/>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9" t="s">
        <v>87</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121.5" customHeight="1">
      <c r="A13" s="19">
        <v>1</v>
      </c>
      <c r="B13" s="76" t="s">
        <v>56</v>
      </c>
      <c r="C13" s="20"/>
      <c r="D13" s="77"/>
      <c r="E13" s="71"/>
      <c r="F13" s="72"/>
      <c r="G13" s="22"/>
      <c r="H13" s="22"/>
      <c r="I13" s="21"/>
      <c r="J13" s="23"/>
      <c r="K13" s="24"/>
      <c r="L13" s="24"/>
      <c r="M13" s="25"/>
      <c r="N13" s="26"/>
      <c r="O13" s="26"/>
      <c r="P13" s="27"/>
      <c r="Q13" s="26"/>
      <c r="R13" s="26"/>
      <c r="S13" s="2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9"/>
      <c r="BB13" s="30"/>
      <c r="BC13" s="31"/>
      <c r="IE13" s="33">
        <v>1</v>
      </c>
      <c r="IF13" s="33" t="s">
        <v>34</v>
      </c>
      <c r="IG13" s="33" t="s">
        <v>35</v>
      </c>
      <c r="IH13" s="33">
        <v>10</v>
      </c>
      <c r="II13" s="33" t="s">
        <v>36</v>
      </c>
    </row>
    <row r="14" spans="1:243" s="32" customFormat="1" ht="18.75" customHeight="1">
      <c r="A14" s="19">
        <v>1.1</v>
      </c>
      <c r="B14" s="70" t="s">
        <v>57</v>
      </c>
      <c r="C14" s="20"/>
      <c r="D14" s="78">
        <v>14</v>
      </c>
      <c r="E14" s="79" t="s">
        <v>73</v>
      </c>
      <c r="F14" s="73">
        <v>100</v>
      </c>
      <c r="G14" s="34"/>
      <c r="H14" s="22"/>
      <c r="I14" s="21" t="s">
        <v>38</v>
      </c>
      <c r="J14" s="23">
        <f aca="true" t="shared" si="0" ref="J14:J24">IF(I14="Less(-)",-1,1)</f>
        <v>1</v>
      </c>
      <c r="K14" s="24" t="s">
        <v>48</v>
      </c>
      <c r="L14" s="24" t="s">
        <v>7</v>
      </c>
      <c r="M14" s="68"/>
      <c r="N14" s="35"/>
      <c r="O14" s="35"/>
      <c r="P14" s="36"/>
      <c r="Q14" s="35"/>
      <c r="R14" s="35"/>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6">
        <f>total_amount_ba($B$2,$D$2,D14,F14,J14,K14,M14)</f>
        <v>0</v>
      </c>
      <c r="BB14" s="66">
        <f>BA14+SUM(N14:AZ14)</f>
        <v>0</v>
      </c>
      <c r="BC14" s="31" t="str">
        <f>SpellNumber(L14,BB14)</f>
        <v>INR Zero Only</v>
      </c>
      <c r="IE14" s="33"/>
      <c r="IF14" s="33"/>
      <c r="IG14" s="33"/>
      <c r="IH14" s="33"/>
      <c r="II14" s="33"/>
    </row>
    <row r="15" spans="1:243" s="32" customFormat="1" ht="72.75" customHeight="1">
      <c r="A15" s="19">
        <v>2</v>
      </c>
      <c r="B15" s="70" t="s">
        <v>78</v>
      </c>
      <c r="C15" s="20"/>
      <c r="D15" s="80"/>
      <c r="E15" s="79"/>
      <c r="F15" s="74"/>
      <c r="G15" s="34"/>
      <c r="H15" s="34"/>
      <c r="I15" s="21"/>
      <c r="J15" s="23"/>
      <c r="K15" s="24"/>
      <c r="L15" s="24"/>
      <c r="M15" s="65"/>
      <c r="N15" s="35"/>
      <c r="O15" s="35"/>
      <c r="P15" s="36"/>
      <c r="Q15" s="35"/>
      <c r="R15" s="35"/>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6"/>
      <c r="BB15" s="66"/>
      <c r="BC15" s="31"/>
      <c r="IE15" s="33"/>
      <c r="IF15" s="33"/>
      <c r="IG15" s="33"/>
      <c r="IH15" s="33"/>
      <c r="II15" s="33"/>
    </row>
    <row r="16" spans="1:243" s="32" customFormat="1" ht="18.75" customHeight="1">
      <c r="A16" s="19">
        <v>2.1</v>
      </c>
      <c r="B16" s="76" t="s">
        <v>58</v>
      </c>
      <c r="C16" s="20"/>
      <c r="D16" s="81">
        <v>120</v>
      </c>
      <c r="E16" s="79" t="s">
        <v>74</v>
      </c>
      <c r="F16" s="73">
        <v>10</v>
      </c>
      <c r="G16" s="34"/>
      <c r="H16" s="34"/>
      <c r="I16" s="21" t="s">
        <v>38</v>
      </c>
      <c r="J16" s="23">
        <f t="shared" si="0"/>
        <v>1</v>
      </c>
      <c r="K16" s="24" t="s">
        <v>48</v>
      </c>
      <c r="L16" s="24" t="s">
        <v>7</v>
      </c>
      <c r="M16" s="68"/>
      <c r="N16" s="35"/>
      <c r="O16" s="35"/>
      <c r="P16" s="36"/>
      <c r="Q16" s="35"/>
      <c r="R16" s="35"/>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6">
        <f aca="true" t="shared" si="1" ref="BA16:BA24">total_amount_ba($B$2,$D$2,D16,F16,J16,K16,M16)</f>
        <v>0</v>
      </c>
      <c r="BB16" s="66">
        <f aca="true" t="shared" si="2" ref="BB16:BB24">BA16+SUM(N16:AZ16)</f>
        <v>0</v>
      </c>
      <c r="BC16" s="31" t="str">
        <f aca="true" t="shared" si="3" ref="BC16:BC24">SpellNumber(L16,BB16)</f>
        <v>INR Zero Only</v>
      </c>
      <c r="IE16" s="33"/>
      <c r="IF16" s="33"/>
      <c r="IG16" s="33"/>
      <c r="IH16" s="33"/>
      <c r="II16" s="33"/>
    </row>
    <row r="17" spans="1:243" s="32" customFormat="1" ht="18.75" customHeight="1">
      <c r="A17" s="19">
        <v>2.2</v>
      </c>
      <c r="B17" s="76" t="s">
        <v>59</v>
      </c>
      <c r="C17" s="20"/>
      <c r="D17" s="81">
        <v>80</v>
      </c>
      <c r="E17" s="79" t="s">
        <v>74</v>
      </c>
      <c r="F17" s="73">
        <v>10</v>
      </c>
      <c r="G17" s="34"/>
      <c r="H17" s="34"/>
      <c r="I17" s="21" t="s">
        <v>38</v>
      </c>
      <c r="J17" s="23">
        <f t="shared" si="0"/>
        <v>1</v>
      </c>
      <c r="K17" s="24" t="s">
        <v>48</v>
      </c>
      <c r="L17" s="24" t="s">
        <v>7</v>
      </c>
      <c r="M17" s="68"/>
      <c r="N17" s="35"/>
      <c r="O17" s="35"/>
      <c r="P17" s="36"/>
      <c r="Q17" s="35"/>
      <c r="R17" s="35"/>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6">
        <f t="shared" si="1"/>
        <v>0</v>
      </c>
      <c r="BB17" s="66">
        <f t="shared" si="2"/>
        <v>0</v>
      </c>
      <c r="BC17" s="31" t="str">
        <f t="shared" si="3"/>
        <v>INR Zero Only</v>
      </c>
      <c r="IE17" s="33"/>
      <c r="IF17" s="33"/>
      <c r="IG17" s="33"/>
      <c r="IH17" s="33"/>
      <c r="II17" s="33"/>
    </row>
    <row r="18" spans="1:243" s="32" customFormat="1" ht="15.75" customHeight="1">
      <c r="A18" s="19">
        <v>2.3</v>
      </c>
      <c r="B18" s="76" t="s">
        <v>60</v>
      </c>
      <c r="C18" s="20"/>
      <c r="D18" s="81">
        <v>130</v>
      </c>
      <c r="E18" s="79" t="s">
        <v>74</v>
      </c>
      <c r="F18" s="73">
        <v>10</v>
      </c>
      <c r="G18" s="34"/>
      <c r="H18" s="34"/>
      <c r="I18" s="21" t="s">
        <v>38</v>
      </c>
      <c r="J18" s="23">
        <f t="shared" si="0"/>
        <v>1</v>
      </c>
      <c r="K18" s="24" t="s">
        <v>48</v>
      </c>
      <c r="L18" s="24" t="s">
        <v>7</v>
      </c>
      <c r="M18" s="68"/>
      <c r="N18" s="35"/>
      <c r="O18" s="35"/>
      <c r="P18" s="36"/>
      <c r="Q18" s="35"/>
      <c r="R18" s="35"/>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6">
        <f t="shared" si="1"/>
        <v>0</v>
      </c>
      <c r="BB18" s="66">
        <f t="shared" si="2"/>
        <v>0</v>
      </c>
      <c r="BC18" s="31" t="str">
        <f t="shared" si="3"/>
        <v>INR Zero Only</v>
      </c>
      <c r="IE18" s="33"/>
      <c r="IF18" s="33"/>
      <c r="IG18" s="33"/>
      <c r="IH18" s="33"/>
      <c r="II18" s="33"/>
    </row>
    <row r="19" spans="1:243" s="32" customFormat="1" ht="81" customHeight="1">
      <c r="A19" s="19">
        <v>3</v>
      </c>
      <c r="B19" s="76" t="s">
        <v>79</v>
      </c>
      <c r="C19" s="20"/>
      <c r="D19" s="82"/>
      <c r="E19" s="83"/>
      <c r="F19" s="74"/>
      <c r="G19" s="34"/>
      <c r="H19" s="34"/>
      <c r="I19" s="21"/>
      <c r="J19" s="23"/>
      <c r="K19" s="24"/>
      <c r="L19" s="24"/>
      <c r="M19" s="65"/>
      <c r="N19" s="35"/>
      <c r="O19" s="35"/>
      <c r="P19" s="36"/>
      <c r="Q19" s="35"/>
      <c r="R19" s="35"/>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66"/>
      <c r="BB19" s="66"/>
      <c r="BC19" s="31"/>
      <c r="IE19" s="33"/>
      <c r="IF19" s="33"/>
      <c r="IG19" s="33"/>
      <c r="IH19" s="33"/>
      <c r="II19" s="33"/>
    </row>
    <row r="20" spans="1:243" s="32" customFormat="1" ht="18.75" customHeight="1">
      <c r="A20" s="19">
        <v>3.1</v>
      </c>
      <c r="B20" s="76" t="s">
        <v>61</v>
      </c>
      <c r="C20" s="20"/>
      <c r="D20" s="81">
        <v>50</v>
      </c>
      <c r="E20" s="79" t="s">
        <v>74</v>
      </c>
      <c r="F20" s="73">
        <v>10</v>
      </c>
      <c r="G20" s="34"/>
      <c r="H20" s="34"/>
      <c r="I20" s="21" t="s">
        <v>38</v>
      </c>
      <c r="J20" s="23">
        <f t="shared" si="0"/>
        <v>1</v>
      </c>
      <c r="K20" s="24" t="s">
        <v>48</v>
      </c>
      <c r="L20" s="24" t="s">
        <v>7</v>
      </c>
      <c r="M20" s="68"/>
      <c r="N20" s="35"/>
      <c r="O20" s="35"/>
      <c r="P20" s="36"/>
      <c r="Q20" s="35"/>
      <c r="R20" s="35"/>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6">
        <f t="shared" si="1"/>
        <v>0</v>
      </c>
      <c r="BB20" s="66">
        <f t="shared" si="2"/>
        <v>0</v>
      </c>
      <c r="BC20" s="31" t="str">
        <f t="shared" si="3"/>
        <v>INR Zero Only</v>
      </c>
      <c r="IE20" s="33"/>
      <c r="IF20" s="33"/>
      <c r="IG20" s="33"/>
      <c r="IH20" s="33"/>
      <c r="II20" s="33"/>
    </row>
    <row r="21" spans="1:243" s="32" customFormat="1" ht="18.75" customHeight="1">
      <c r="A21" s="19">
        <v>3.2</v>
      </c>
      <c r="B21" s="76" t="s">
        <v>62</v>
      </c>
      <c r="C21" s="20"/>
      <c r="D21" s="81">
        <v>60</v>
      </c>
      <c r="E21" s="79" t="s">
        <v>74</v>
      </c>
      <c r="F21" s="73">
        <v>10</v>
      </c>
      <c r="G21" s="34"/>
      <c r="H21" s="34"/>
      <c r="I21" s="21" t="s">
        <v>38</v>
      </c>
      <c r="J21" s="23">
        <f t="shared" si="0"/>
        <v>1</v>
      </c>
      <c r="K21" s="24" t="s">
        <v>48</v>
      </c>
      <c r="L21" s="24" t="s">
        <v>7</v>
      </c>
      <c r="M21" s="68"/>
      <c r="N21" s="35"/>
      <c r="O21" s="35"/>
      <c r="P21" s="36"/>
      <c r="Q21" s="35"/>
      <c r="R21" s="35"/>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6">
        <f t="shared" si="1"/>
        <v>0</v>
      </c>
      <c r="BB21" s="66">
        <f t="shared" si="2"/>
        <v>0</v>
      </c>
      <c r="BC21" s="31" t="str">
        <f t="shared" si="3"/>
        <v>INR Zero Only</v>
      </c>
      <c r="IE21" s="33"/>
      <c r="IF21" s="33"/>
      <c r="IG21" s="33"/>
      <c r="IH21" s="33"/>
      <c r="II21" s="33"/>
    </row>
    <row r="22" spans="1:243" s="32" customFormat="1" ht="60.75" customHeight="1">
      <c r="A22" s="19">
        <v>4</v>
      </c>
      <c r="B22" s="70" t="s">
        <v>80</v>
      </c>
      <c r="C22" s="20"/>
      <c r="D22" s="84"/>
      <c r="E22" s="79"/>
      <c r="F22" s="74"/>
      <c r="G22" s="34"/>
      <c r="H22" s="34"/>
      <c r="I22" s="21"/>
      <c r="J22" s="23"/>
      <c r="K22" s="24"/>
      <c r="L22" s="24"/>
      <c r="M22" s="65"/>
      <c r="N22" s="35"/>
      <c r="O22" s="35"/>
      <c r="P22" s="36"/>
      <c r="Q22" s="35"/>
      <c r="R22" s="35"/>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6"/>
      <c r="BB22" s="66"/>
      <c r="BC22" s="31"/>
      <c r="IE22" s="33"/>
      <c r="IF22" s="33"/>
      <c r="IG22" s="33"/>
      <c r="IH22" s="33"/>
      <c r="II22" s="33"/>
    </row>
    <row r="23" spans="1:243" s="32" customFormat="1" ht="18.75" customHeight="1">
      <c r="A23" s="19">
        <v>4.1</v>
      </c>
      <c r="B23" s="85" t="s">
        <v>63</v>
      </c>
      <c r="C23" s="20"/>
      <c r="D23" s="78">
        <v>3</v>
      </c>
      <c r="E23" s="79" t="s">
        <v>75</v>
      </c>
      <c r="F23" s="73">
        <v>10</v>
      </c>
      <c r="G23" s="34"/>
      <c r="H23" s="34"/>
      <c r="I23" s="21" t="s">
        <v>38</v>
      </c>
      <c r="J23" s="23">
        <f t="shared" si="0"/>
        <v>1</v>
      </c>
      <c r="K23" s="24" t="s">
        <v>48</v>
      </c>
      <c r="L23" s="24" t="s">
        <v>7</v>
      </c>
      <c r="M23" s="68"/>
      <c r="N23" s="35"/>
      <c r="O23" s="35"/>
      <c r="P23" s="36"/>
      <c r="Q23" s="35"/>
      <c r="R23" s="35"/>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6">
        <f t="shared" si="1"/>
        <v>0</v>
      </c>
      <c r="BB23" s="66">
        <f t="shared" si="2"/>
        <v>0</v>
      </c>
      <c r="BC23" s="31" t="str">
        <f t="shared" si="3"/>
        <v>INR Zero Only</v>
      </c>
      <c r="IE23" s="33"/>
      <c r="IF23" s="33"/>
      <c r="IG23" s="33"/>
      <c r="IH23" s="33"/>
      <c r="II23" s="33"/>
    </row>
    <row r="24" spans="1:243" s="32" customFormat="1" ht="18.75" customHeight="1">
      <c r="A24" s="19">
        <v>4.2</v>
      </c>
      <c r="B24" s="85" t="s">
        <v>64</v>
      </c>
      <c r="C24" s="20"/>
      <c r="D24" s="78">
        <v>4</v>
      </c>
      <c r="E24" s="79" t="s">
        <v>75</v>
      </c>
      <c r="F24" s="73">
        <v>10</v>
      </c>
      <c r="G24" s="34"/>
      <c r="H24" s="34"/>
      <c r="I24" s="21" t="s">
        <v>38</v>
      </c>
      <c r="J24" s="23">
        <f t="shared" si="0"/>
        <v>1</v>
      </c>
      <c r="K24" s="24" t="s">
        <v>48</v>
      </c>
      <c r="L24" s="24" t="s">
        <v>7</v>
      </c>
      <c r="M24" s="68"/>
      <c r="N24" s="35"/>
      <c r="O24" s="35"/>
      <c r="P24" s="36"/>
      <c r="Q24" s="35"/>
      <c r="R24" s="35"/>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6">
        <f t="shared" si="1"/>
        <v>0</v>
      </c>
      <c r="BB24" s="66">
        <f t="shared" si="2"/>
        <v>0</v>
      </c>
      <c r="BC24" s="31" t="str">
        <f t="shared" si="3"/>
        <v>INR Zero Only</v>
      </c>
      <c r="IE24" s="33"/>
      <c r="IF24" s="33"/>
      <c r="IG24" s="33"/>
      <c r="IH24" s="33"/>
      <c r="II24" s="33"/>
    </row>
    <row r="25" spans="1:243" s="32" customFormat="1" ht="65.25" customHeight="1">
      <c r="A25" s="19">
        <v>5</v>
      </c>
      <c r="B25" s="70" t="s">
        <v>81</v>
      </c>
      <c r="C25" s="20"/>
      <c r="D25" s="86"/>
      <c r="E25" s="79"/>
      <c r="F25" s="74"/>
      <c r="G25" s="34"/>
      <c r="H25" s="34"/>
      <c r="I25" s="21"/>
      <c r="J25" s="23"/>
      <c r="K25" s="24"/>
      <c r="L25" s="24"/>
      <c r="M25" s="65"/>
      <c r="N25" s="35"/>
      <c r="O25" s="35"/>
      <c r="P25" s="36"/>
      <c r="Q25" s="35"/>
      <c r="R25" s="35"/>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6"/>
      <c r="BB25" s="66"/>
      <c r="BC25" s="31"/>
      <c r="IE25" s="33">
        <v>1.01</v>
      </c>
      <c r="IF25" s="33" t="s">
        <v>39</v>
      </c>
      <c r="IG25" s="33" t="s">
        <v>35</v>
      </c>
      <c r="IH25" s="33">
        <v>123.223</v>
      </c>
      <c r="II25" s="33" t="s">
        <v>37</v>
      </c>
    </row>
    <row r="26" spans="1:243" s="32" customFormat="1" ht="18.75" customHeight="1">
      <c r="A26" s="19">
        <v>5.1</v>
      </c>
      <c r="B26" s="70" t="s">
        <v>65</v>
      </c>
      <c r="C26" s="20"/>
      <c r="D26" s="81">
        <v>3</v>
      </c>
      <c r="E26" s="79" t="s">
        <v>76</v>
      </c>
      <c r="F26" s="73">
        <v>100</v>
      </c>
      <c r="G26" s="34"/>
      <c r="H26" s="34"/>
      <c r="I26" s="21" t="s">
        <v>38</v>
      </c>
      <c r="J26" s="23">
        <f aca="true" t="shared" si="4" ref="J26:J37">IF(I26="Less(-)",-1,1)</f>
        <v>1</v>
      </c>
      <c r="K26" s="24" t="s">
        <v>48</v>
      </c>
      <c r="L26" s="24" t="s">
        <v>7</v>
      </c>
      <c r="M26" s="68"/>
      <c r="N26" s="35"/>
      <c r="O26" s="35"/>
      <c r="P26" s="36"/>
      <c r="Q26" s="35"/>
      <c r="R26" s="35"/>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6">
        <f aca="true" t="shared" si="5" ref="BA26:BA37">total_amount_ba($B$2,$D$2,D26,F26,J26,K26,M26)</f>
        <v>0</v>
      </c>
      <c r="BB26" s="66">
        <f aca="true" t="shared" si="6" ref="BB26:BB38">BA26+SUM(N26:AZ26)</f>
        <v>0</v>
      </c>
      <c r="BC26" s="31" t="str">
        <f aca="true" t="shared" si="7" ref="BC26:BC37">SpellNumber(L26,BB26)</f>
        <v>INR Zero Only</v>
      </c>
      <c r="IE26" s="33">
        <v>1.02</v>
      </c>
      <c r="IF26" s="33" t="s">
        <v>40</v>
      </c>
      <c r="IG26" s="33" t="s">
        <v>41</v>
      </c>
      <c r="IH26" s="33">
        <v>213</v>
      </c>
      <c r="II26" s="33" t="s">
        <v>37</v>
      </c>
    </row>
    <row r="27" spans="1:243" s="32" customFormat="1" ht="18.75" customHeight="1">
      <c r="A27" s="19">
        <v>5.2</v>
      </c>
      <c r="B27" s="87" t="s">
        <v>66</v>
      </c>
      <c r="C27" s="20"/>
      <c r="D27" s="81">
        <v>3</v>
      </c>
      <c r="E27" s="79" t="s">
        <v>76</v>
      </c>
      <c r="F27" s="73">
        <v>10</v>
      </c>
      <c r="G27" s="34"/>
      <c r="H27" s="34"/>
      <c r="I27" s="21" t="s">
        <v>38</v>
      </c>
      <c r="J27" s="23">
        <f t="shared" si="4"/>
        <v>1</v>
      </c>
      <c r="K27" s="24" t="s">
        <v>48</v>
      </c>
      <c r="L27" s="24" t="s">
        <v>7</v>
      </c>
      <c r="M27" s="68"/>
      <c r="N27" s="35"/>
      <c r="O27" s="35"/>
      <c r="P27" s="36"/>
      <c r="Q27" s="35"/>
      <c r="R27" s="35"/>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6">
        <f t="shared" si="5"/>
        <v>0</v>
      </c>
      <c r="BB27" s="66">
        <f t="shared" si="6"/>
        <v>0</v>
      </c>
      <c r="BC27" s="31" t="str">
        <f t="shared" si="7"/>
        <v>INR Zero Only</v>
      </c>
      <c r="IE27" s="33">
        <v>2</v>
      </c>
      <c r="IF27" s="33" t="s">
        <v>34</v>
      </c>
      <c r="IG27" s="33" t="s">
        <v>42</v>
      </c>
      <c r="IH27" s="33">
        <v>10</v>
      </c>
      <c r="II27" s="33" t="s">
        <v>37</v>
      </c>
    </row>
    <row r="28" spans="1:243" s="32" customFormat="1" ht="18.75" customHeight="1">
      <c r="A28" s="19">
        <v>5.3</v>
      </c>
      <c r="B28" s="70" t="s">
        <v>67</v>
      </c>
      <c r="C28" s="20"/>
      <c r="D28" s="81">
        <v>3</v>
      </c>
      <c r="E28" s="79" t="s">
        <v>76</v>
      </c>
      <c r="F28" s="73">
        <v>10</v>
      </c>
      <c r="G28" s="34"/>
      <c r="H28" s="34"/>
      <c r="I28" s="21" t="s">
        <v>38</v>
      </c>
      <c r="J28" s="23">
        <f t="shared" si="4"/>
        <v>1</v>
      </c>
      <c r="K28" s="24" t="s">
        <v>48</v>
      </c>
      <c r="L28" s="24" t="s">
        <v>7</v>
      </c>
      <c r="M28" s="68"/>
      <c r="N28" s="35"/>
      <c r="O28" s="35"/>
      <c r="P28" s="36"/>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6">
        <f t="shared" si="5"/>
        <v>0</v>
      </c>
      <c r="BB28" s="66">
        <f t="shared" si="6"/>
        <v>0</v>
      </c>
      <c r="BC28" s="31" t="str">
        <f t="shared" si="7"/>
        <v>INR Zero Only</v>
      </c>
      <c r="IE28" s="33">
        <v>3</v>
      </c>
      <c r="IF28" s="33" t="s">
        <v>43</v>
      </c>
      <c r="IG28" s="33" t="s">
        <v>44</v>
      </c>
      <c r="IH28" s="33">
        <v>10</v>
      </c>
      <c r="II28" s="33" t="s">
        <v>37</v>
      </c>
    </row>
    <row r="29" spans="1:243" s="32" customFormat="1" ht="18.75" customHeight="1">
      <c r="A29" s="19">
        <v>5.4</v>
      </c>
      <c r="B29" s="87" t="s">
        <v>68</v>
      </c>
      <c r="C29" s="20"/>
      <c r="D29" s="81">
        <v>3</v>
      </c>
      <c r="E29" s="79" t="s">
        <v>76</v>
      </c>
      <c r="F29" s="73">
        <v>10</v>
      </c>
      <c r="G29" s="34"/>
      <c r="H29" s="34"/>
      <c r="I29" s="21" t="s">
        <v>38</v>
      </c>
      <c r="J29" s="23">
        <f t="shared" si="4"/>
        <v>1</v>
      </c>
      <c r="K29" s="24" t="s">
        <v>48</v>
      </c>
      <c r="L29" s="24" t="s">
        <v>7</v>
      </c>
      <c r="M29" s="68"/>
      <c r="N29" s="35"/>
      <c r="O29" s="35"/>
      <c r="P29" s="36"/>
      <c r="Q29" s="35"/>
      <c r="R29" s="35"/>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6">
        <f t="shared" si="5"/>
        <v>0</v>
      </c>
      <c r="BB29" s="66">
        <f t="shared" si="6"/>
        <v>0</v>
      </c>
      <c r="BC29" s="31" t="str">
        <f t="shared" si="7"/>
        <v>INR Zero Only</v>
      </c>
      <c r="IE29" s="33">
        <v>1.01</v>
      </c>
      <c r="IF29" s="33" t="s">
        <v>39</v>
      </c>
      <c r="IG29" s="33" t="s">
        <v>35</v>
      </c>
      <c r="IH29" s="33">
        <v>123.223</v>
      </c>
      <c r="II29" s="33" t="s">
        <v>37</v>
      </c>
    </row>
    <row r="30" spans="1:243" s="32" customFormat="1" ht="60" customHeight="1">
      <c r="A30" s="19">
        <v>6</v>
      </c>
      <c r="B30" s="70" t="s">
        <v>82</v>
      </c>
      <c r="C30" s="20"/>
      <c r="D30" s="78">
        <v>14</v>
      </c>
      <c r="E30" s="79" t="s">
        <v>76</v>
      </c>
      <c r="F30" s="73">
        <v>10</v>
      </c>
      <c r="G30" s="34"/>
      <c r="H30" s="34"/>
      <c r="I30" s="21" t="s">
        <v>38</v>
      </c>
      <c r="J30" s="23">
        <f t="shared" si="4"/>
        <v>1</v>
      </c>
      <c r="K30" s="24" t="s">
        <v>48</v>
      </c>
      <c r="L30" s="24" t="s">
        <v>7</v>
      </c>
      <c r="M30" s="68"/>
      <c r="N30" s="35"/>
      <c r="O30" s="35"/>
      <c r="P30" s="36"/>
      <c r="Q30" s="35"/>
      <c r="R30" s="35"/>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9"/>
      <c r="AV30" s="38"/>
      <c r="AW30" s="38"/>
      <c r="AX30" s="38"/>
      <c r="AY30" s="38"/>
      <c r="AZ30" s="38"/>
      <c r="BA30" s="66">
        <f t="shared" si="5"/>
        <v>0</v>
      </c>
      <c r="BB30" s="66">
        <f t="shared" si="6"/>
        <v>0</v>
      </c>
      <c r="BC30" s="31" t="str">
        <f t="shared" si="7"/>
        <v>INR Zero Only</v>
      </c>
      <c r="IE30" s="33">
        <v>1.02</v>
      </c>
      <c r="IF30" s="33" t="s">
        <v>40</v>
      </c>
      <c r="IG30" s="33" t="s">
        <v>41</v>
      </c>
      <c r="IH30" s="33">
        <v>213</v>
      </c>
      <c r="II30" s="33" t="s">
        <v>37</v>
      </c>
    </row>
    <row r="31" spans="1:243" s="32" customFormat="1" ht="101.25" customHeight="1">
      <c r="A31" s="19">
        <v>7</v>
      </c>
      <c r="B31" s="70" t="s">
        <v>83</v>
      </c>
      <c r="C31" s="20"/>
      <c r="D31" s="86"/>
      <c r="E31" s="83"/>
      <c r="F31" s="74"/>
      <c r="G31" s="34"/>
      <c r="H31" s="34"/>
      <c r="I31" s="21"/>
      <c r="J31" s="23"/>
      <c r="K31" s="24"/>
      <c r="L31" s="24"/>
      <c r="M31" s="65"/>
      <c r="N31" s="35"/>
      <c r="O31" s="35"/>
      <c r="P31" s="36"/>
      <c r="Q31" s="35"/>
      <c r="R31" s="35"/>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6"/>
      <c r="BB31" s="66"/>
      <c r="BC31" s="31"/>
      <c r="IE31" s="33">
        <v>2</v>
      </c>
      <c r="IF31" s="33" t="s">
        <v>34</v>
      </c>
      <c r="IG31" s="33" t="s">
        <v>42</v>
      </c>
      <c r="IH31" s="33">
        <v>10</v>
      </c>
      <c r="II31" s="33" t="s">
        <v>37</v>
      </c>
    </row>
    <row r="32" spans="1:243" s="32" customFormat="1" ht="18.75" customHeight="1">
      <c r="A32" s="19">
        <v>7.1</v>
      </c>
      <c r="B32" s="70" t="s">
        <v>69</v>
      </c>
      <c r="C32" s="20"/>
      <c r="D32" s="78">
        <v>1</v>
      </c>
      <c r="E32" s="79" t="s">
        <v>76</v>
      </c>
      <c r="F32" s="73">
        <v>10</v>
      </c>
      <c r="G32" s="34"/>
      <c r="H32" s="34"/>
      <c r="I32" s="21" t="s">
        <v>38</v>
      </c>
      <c r="J32" s="23">
        <f t="shared" si="4"/>
        <v>1</v>
      </c>
      <c r="K32" s="24" t="s">
        <v>48</v>
      </c>
      <c r="L32" s="24" t="s">
        <v>7</v>
      </c>
      <c r="M32" s="68"/>
      <c r="N32" s="35"/>
      <c r="O32" s="35"/>
      <c r="P32" s="36"/>
      <c r="Q32" s="35"/>
      <c r="R32" s="35"/>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6">
        <f t="shared" si="5"/>
        <v>0</v>
      </c>
      <c r="BB32" s="66">
        <f t="shared" si="6"/>
        <v>0</v>
      </c>
      <c r="BC32" s="31" t="str">
        <f t="shared" si="7"/>
        <v>INR Zero Only</v>
      </c>
      <c r="IE32" s="33">
        <v>3</v>
      </c>
      <c r="IF32" s="33" t="s">
        <v>43</v>
      </c>
      <c r="IG32" s="33" t="s">
        <v>44</v>
      </c>
      <c r="IH32" s="33">
        <v>10</v>
      </c>
      <c r="II32" s="33" t="s">
        <v>37</v>
      </c>
    </row>
    <row r="33" spans="1:243" s="32" customFormat="1" ht="85.5" customHeight="1">
      <c r="A33" s="19">
        <v>8</v>
      </c>
      <c r="B33" s="70" t="s">
        <v>84</v>
      </c>
      <c r="C33" s="20"/>
      <c r="D33" s="88"/>
      <c r="E33" s="79"/>
      <c r="F33" s="74"/>
      <c r="G33" s="34"/>
      <c r="H33" s="34"/>
      <c r="I33" s="21"/>
      <c r="J33" s="23"/>
      <c r="K33" s="24"/>
      <c r="L33" s="24"/>
      <c r="M33" s="65"/>
      <c r="N33" s="35"/>
      <c r="O33" s="35"/>
      <c r="P33" s="36"/>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6"/>
      <c r="BB33" s="66"/>
      <c r="BC33" s="31"/>
      <c r="IE33" s="33"/>
      <c r="IF33" s="33"/>
      <c r="IG33" s="33"/>
      <c r="IH33" s="33"/>
      <c r="II33" s="33"/>
    </row>
    <row r="34" spans="1:243" s="32" customFormat="1" ht="18.75" customHeight="1">
      <c r="A34" s="19">
        <v>8.1</v>
      </c>
      <c r="B34" s="70" t="s">
        <v>70</v>
      </c>
      <c r="C34" s="20"/>
      <c r="D34" s="81">
        <v>6</v>
      </c>
      <c r="E34" s="79" t="s">
        <v>77</v>
      </c>
      <c r="F34" s="73">
        <v>10</v>
      </c>
      <c r="G34" s="34"/>
      <c r="H34" s="34"/>
      <c r="I34" s="21" t="s">
        <v>38</v>
      </c>
      <c r="J34" s="23">
        <f>IF(I34="Less(-)",-1,1)</f>
        <v>1</v>
      </c>
      <c r="K34" s="24" t="s">
        <v>48</v>
      </c>
      <c r="L34" s="24" t="s">
        <v>7</v>
      </c>
      <c r="M34" s="68"/>
      <c r="N34" s="35"/>
      <c r="O34" s="35"/>
      <c r="P34" s="36"/>
      <c r="Q34" s="35"/>
      <c r="R34" s="35"/>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6">
        <f>total_amount_ba($B$2,$D$2,D34,F34,J34,K34,M34)</f>
        <v>0</v>
      </c>
      <c r="BB34" s="66">
        <f>BA34+SUM(N34:AZ34)</f>
        <v>0</v>
      </c>
      <c r="BC34" s="31" t="str">
        <f>SpellNumber(L34,BB34)</f>
        <v>INR Zero Only</v>
      </c>
      <c r="IE34" s="33"/>
      <c r="IF34" s="33"/>
      <c r="IG34" s="33"/>
      <c r="IH34" s="33"/>
      <c r="II34" s="33"/>
    </row>
    <row r="35" spans="1:243" s="32" customFormat="1" ht="18.75" customHeight="1">
      <c r="A35" s="19">
        <v>8.2</v>
      </c>
      <c r="B35" s="70" t="s">
        <v>71</v>
      </c>
      <c r="C35" s="20"/>
      <c r="D35" s="81">
        <v>2</v>
      </c>
      <c r="E35" s="79" t="s">
        <v>77</v>
      </c>
      <c r="F35" s="73">
        <v>10</v>
      </c>
      <c r="G35" s="34"/>
      <c r="H35" s="34"/>
      <c r="I35" s="21" t="s">
        <v>38</v>
      </c>
      <c r="J35" s="23">
        <f t="shared" si="4"/>
        <v>1</v>
      </c>
      <c r="K35" s="24" t="s">
        <v>48</v>
      </c>
      <c r="L35" s="24" t="s">
        <v>7</v>
      </c>
      <c r="M35" s="68"/>
      <c r="N35" s="35"/>
      <c r="O35" s="35"/>
      <c r="P35" s="36"/>
      <c r="Q35" s="35"/>
      <c r="R35" s="35"/>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6">
        <f t="shared" si="5"/>
        <v>0</v>
      </c>
      <c r="BB35" s="66">
        <f t="shared" si="6"/>
        <v>0</v>
      </c>
      <c r="BC35" s="31" t="str">
        <f t="shared" si="7"/>
        <v>INR Zero Only</v>
      </c>
      <c r="IE35" s="33">
        <v>1.01</v>
      </c>
      <c r="IF35" s="33" t="s">
        <v>39</v>
      </c>
      <c r="IG35" s="33" t="s">
        <v>35</v>
      </c>
      <c r="IH35" s="33">
        <v>123.223</v>
      </c>
      <c r="II35" s="33" t="s">
        <v>37</v>
      </c>
    </row>
    <row r="36" spans="1:243" s="32" customFormat="1" ht="18.75" customHeight="1">
      <c r="A36" s="19">
        <v>8.3</v>
      </c>
      <c r="B36" s="70" t="s">
        <v>72</v>
      </c>
      <c r="C36" s="20"/>
      <c r="D36" s="81">
        <v>2</v>
      </c>
      <c r="E36" s="79" t="s">
        <v>77</v>
      </c>
      <c r="F36" s="73">
        <v>10</v>
      </c>
      <c r="G36" s="34"/>
      <c r="H36" s="34"/>
      <c r="I36" s="21" t="s">
        <v>38</v>
      </c>
      <c r="J36" s="23">
        <f t="shared" si="4"/>
        <v>1</v>
      </c>
      <c r="K36" s="24" t="s">
        <v>48</v>
      </c>
      <c r="L36" s="24" t="s">
        <v>7</v>
      </c>
      <c r="M36" s="68"/>
      <c r="N36" s="35"/>
      <c r="O36" s="35"/>
      <c r="P36" s="36"/>
      <c r="Q36" s="35"/>
      <c r="R36" s="35"/>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6">
        <f t="shared" si="5"/>
        <v>0</v>
      </c>
      <c r="BB36" s="66">
        <f t="shared" si="6"/>
        <v>0</v>
      </c>
      <c r="BC36" s="31" t="str">
        <f t="shared" si="7"/>
        <v>INR Zero Only</v>
      </c>
      <c r="IE36" s="33">
        <v>1.02</v>
      </c>
      <c r="IF36" s="33" t="s">
        <v>40</v>
      </c>
      <c r="IG36" s="33" t="s">
        <v>41</v>
      </c>
      <c r="IH36" s="33">
        <v>213</v>
      </c>
      <c r="II36" s="33" t="s">
        <v>37</v>
      </c>
    </row>
    <row r="37" spans="1:243" s="32" customFormat="1" ht="36" customHeight="1">
      <c r="A37" s="19">
        <v>9</v>
      </c>
      <c r="B37" s="70" t="s">
        <v>85</v>
      </c>
      <c r="C37" s="20"/>
      <c r="D37" s="78">
        <v>2</v>
      </c>
      <c r="E37" s="79" t="s">
        <v>77</v>
      </c>
      <c r="F37" s="73">
        <v>10</v>
      </c>
      <c r="G37" s="34"/>
      <c r="H37" s="34"/>
      <c r="I37" s="21" t="s">
        <v>38</v>
      </c>
      <c r="J37" s="23">
        <f t="shared" si="4"/>
        <v>1</v>
      </c>
      <c r="K37" s="24" t="s">
        <v>48</v>
      </c>
      <c r="L37" s="24" t="s">
        <v>7</v>
      </c>
      <c r="M37" s="68"/>
      <c r="N37" s="35"/>
      <c r="O37" s="35"/>
      <c r="P37" s="36"/>
      <c r="Q37" s="35"/>
      <c r="R37" s="35"/>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6">
        <f t="shared" si="5"/>
        <v>0</v>
      </c>
      <c r="BB37" s="66">
        <f t="shared" si="6"/>
        <v>0</v>
      </c>
      <c r="BC37" s="31" t="str">
        <f t="shared" si="7"/>
        <v>INR Zero Only</v>
      </c>
      <c r="IE37" s="33">
        <v>2</v>
      </c>
      <c r="IF37" s="33" t="s">
        <v>34</v>
      </c>
      <c r="IG37" s="33" t="s">
        <v>42</v>
      </c>
      <c r="IH37" s="33">
        <v>10</v>
      </c>
      <c r="II37" s="33" t="s">
        <v>37</v>
      </c>
    </row>
    <row r="38" spans="1:243" s="32" customFormat="1" ht="30.75" customHeight="1">
      <c r="A38" s="19">
        <v>10</v>
      </c>
      <c r="B38" s="70" t="s">
        <v>86</v>
      </c>
      <c r="C38" s="20"/>
      <c r="D38" s="78">
        <v>12</v>
      </c>
      <c r="E38" s="79" t="s">
        <v>77</v>
      </c>
      <c r="F38" s="75">
        <v>10</v>
      </c>
      <c r="G38" s="34"/>
      <c r="H38" s="34"/>
      <c r="I38" s="21" t="s">
        <v>38</v>
      </c>
      <c r="J38" s="23">
        <f>IF(I38="Less(-)",-1,1)</f>
        <v>1</v>
      </c>
      <c r="K38" s="24" t="s">
        <v>48</v>
      </c>
      <c r="L38" s="24" t="s">
        <v>7</v>
      </c>
      <c r="M38" s="68"/>
      <c r="N38" s="35"/>
      <c r="O38" s="35"/>
      <c r="P38" s="36"/>
      <c r="Q38" s="35"/>
      <c r="R38" s="35"/>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6">
        <f>total_amount_ba($B$2,$D$2,D38,F38,J38,K38,M38)</f>
        <v>0</v>
      </c>
      <c r="BB38" s="66">
        <f t="shared" si="6"/>
        <v>0</v>
      </c>
      <c r="BC38" s="31" t="str">
        <f>SpellNumber(L38,BB38)</f>
        <v>INR Zero Only</v>
      </c>
      <c r="IE38" s="33">
        <v>1.01</v>
      </c>
      <c r="IF38" s="33" t="s">
        <v>39</v>
      </c>
      <c r="IG38" s="33" t="s">
        <v>35</v>
      </c>
      <c r="IH38" s="33">
        <v>123.223</v>
      </c>
      <c r="II38" s="33" t="s">
        <v>37</v>
      </c>
    </row>
    <row r="39" spans="1:243" s="32" customFormat="1" ht="33" customHeight="1">
      <c r="A39" s="40" t="s">
        <v>46</v>
      </c>
      <c r="B39" s="41"/>
      <c r="C39" s="42"/>
      <c r="D39" s="43"/>
      <c r="E39" s="43"/>
      <c r="F39" s="43"/>
      <c r="G39" s="43"/>
      <c r="H39" s="44"/>
      <c r="I39" s="44"/>
      <c r="J39" s="44"/>
      <c r="K39" s="44"/>
      <c r="L39" s="45"/>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67">
        <f>SUM(BA13:BA38)</f>
        <v>0</v>
      </c>
      <c r="BB39" s="67">
        <f>SUM(BB13:BB38)</f>
        <v>0</v>
      </c>
      <c r="BC39" s="31" t="str">
        <f>SpellNumber($E$2,BB39)</f>
        <v>INR Zero Only</v>
      </c>
      <c r="IE39" s="33">
        <v>4</v>
      </c>
      <c r="IF39" s="33" t="s">
        <v>40</v>
      </c>
      <c r="IG39" s="33" t="s">
        <v>45</v>
      </c>
      <c r="IH39" s="33">
        <v>10</v>
      </c>
      <c r="II39" s="33" t="s">
        <v>37</v>
      </c>
    </row>
    <row r="40" spans="1:243" s="56" customFormat="1" ht="39" customHeight="1" hidden="1">
      <c r="A40" s="41" t="s">
        <v>51</v>
      </c>
      <c r="B40" s="47"/>
      <c r="C40" s="48"/>
      <c r="D40" s="49"/>
      <c r="E40" s="50" t="s">
        <v>47</v>
      </c>
      <c r="F40" s="63"/>
      <c r="G40" s="51"/>
      <c r="H40" s="52"/>
      <c r="I40" s="52"/>
      <c r="J40" s="52"/>
      <c r="K40" s="53"/>
      <c r="L40" s="54"/>
      <c r="M40" s="55"/>
      <c r="O40" s="32"/>
      <c r="P40" s="32"/>
      <c r="Q40" s="32"/>
      <c r="R40" s="32"/>
      <c r="S40" s="32"/>
      <c r="BA40" s="61">
        <f>IF(ISBLANK(F40),0,IF(E40="Excess (+)",ROUND(BA39+(BA39*F40),2),IF(E40="Less (-)",ROUND(BA39+(BA39*F40*(-1)),2),0)))</f>
        <v>0</v>
      </c>
      <c r="BB40" s="62">
        <f>ROUND(BA40,0)</f>
        <v>0</v>
      </c>
      <c r="BC40" s="31" t="str">
        <f>SpellNumber(L40,BB40)</f>
        <v> Zero Only</v>
      </c>
      <c r="IE40" s="57"/>
      <c r="IF40" s="57"/>
      <c r="IG40" s="57"/>
      <c r="IH40" s="57"/>
      <c r="II40" s="57"/>
    </row>
    <row r="41" spans="1:243" s="56" customFormat="1" ht="51" customHeight="1">
      <c r="A41" s="40" t="s">
        <v>50</v>
      </c>
      <c r="B41" s="40"/>
      <c r="C41" s="92" t="str">
        <f>SpellNumber($E$2,BB39)</f>
        <v>INR Zero Only</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4"/>
      <c r="IE41" s="57"/>
      <c r="IF41" s="57"/>
      <c r="IG41" s="57"/>
      <c r="IH41" s="57"/>
      <c r="II41" s="57"/>
    </row>
    <row r="42" spans="3:243" s="14" customFormat="1" ht="15">
      <c r="C42" s="58"/>
      <c r="D42" s="58"/>
      <c r="E42" s="58"/>
      <c r="F42" s="58"/>
      <c r="G42" s="58"/>
      <c r="H42" s="58"/>
      <c r="I42" s="58"/>
      <c r="J42" s="58"/>
      <c r="K42" s="58"/>
      <c r="L42" s="58"/>
      <c r="M42" s="58"/>
      <c r="O42" s="58"/>
      <c r="BA42" s="58"/>
      <c r="BC42" s="58"/>
      <c r="IE42" s="15"/>
      <c r="IF42" s="15"/>
      <c r="IG42" s="15"/>
      <c r="IH42" s="15"/>
      <c r="II42" s="15"/>
    </row>
  </sheetData>
  <sheetProtection password="ACE1" sheet="1" selectLockedCells="1"/>
  <mergeCells count="8">
    <mergeCell ref="A9:BC9"/>
    <mergeCell ref="C41:BC41"/>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0">
      <formula1>IF(ISBLANK(F40),$A$3:$C$3,$B$3:$C$3)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0">
      <formula1>0</formula1>
      <formula2>IF(E40&lt;&gt;"Select",99.9,0)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0">
      <formula1>IF(E40&lt;&gt;"Select",0,-1)</formula1>
      <formula2>IF(E40&lt;&gt;"Select",99.99,-1)</formula2>
    </dataValidation>
    <dataValidation allowBlank="1" showInputMessage="1" showErrorMessage="1" promptTitle="Item Description" prompt="Please enter Item Description in text" sqref="B34:B37 B30 B32"/>
    <dataValidation type="decimal" allowBlank="1" showInputMessage="1" showErrorMessage="1" promptTitle="Rate Entry" prompt="Please enter the Basic Price in Rupees for this item. " errorTitle="Invaid Entry" error="Only Numeric Values are allowed. " sqref="G13:H38">
      <formula1>0</formula1>
      <formula2>999999999999999</formula2>
    </dataValidation>
    <dataValidation type="list" allowBlank="1" showInputMessage="1" showErrorMessage="1" sqref="K34:K38 K23:K24 K13:K14 K16:K18 K20:K21 K26:K30 K32">
      <formula1>"Partial Conversion, Full Conversion"</formula1>
    </dataValidation>
    <dataValidation type="list" allowBlank="1" showInputMessage="1" showErrorMessage="1" sqref="L21 L22 L23 L24 L25 L26 L27 L28 L29 L30 L31 L32 L33 L34 L35 L36 L37 L13 L14 L15 L16 L17 L18 L19 L20 L38">
      <formula1>"INR"</formula1>
    </dataValidation>
    <dataValidation allowBlank="1" showInputMessage="1" showErrorMessage="1" promptTitle="Addition / Deduction" prompt="Please Choose the correct One" sqref="J13:J38"/>
    <dataValidation type="list" showInputMessage="1" showErrorMessage="1" sqref="I13:I38">
      <formula1>"Excess(+), Less(-)"</formula1>
    </dataValidation>
    <dataValidation type="decimal" allowBlank="1" showInputMessage="1" showErrorMessage="1" errorTitle="Invalid Entry" error="Only Numeric Values are allowed. " sqref="A13:A38">
      <formula1>0</formula1>
      <formula2>999999999999999</formula2>
    </dataValidation>
    <dataValidation allowBlank="1" showInputMessage="1" showErrorMessage="1" promptTitle="Itemcode/Make" prompt="Please enter text" sqref="C13:C38"/>
    <dataValidation type="decimal" allowBlank="1" showInputMessage="1" showErrorMessage="1" promptTitle="Rate Entry" prompt="Please enter the Other Taxes2 in Rupees for this item. " errorTitle="Invaid Entry" error="Only Numeric Values are allowed. " sqref="N13:O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8">
      <formula1>0</formula1>
      <formula2>999999999999999</formula2>
    </dataValidation>
    <dataValidation allowBlank="1" showInputMessage="1" showErrorMessage="1" promptTitle="Units" prompt="Please enter Units in text" sqref="E13:E38"/>
    <dataValidation type="decimal" allowBlank="1" showInputMessage="1" showErrorMessage="1" promptTitle="Quantity" prompt="Please enter the Quantity for this item. " errorTitle="Invalid Entry" error="Only Numeric Values are allowed. " sqref="F13:F38 D13:D3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K22 K15 K19 K25 K31 K33">
      <formula1>"Partial Conversion, Fully Conversion"</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M38">
      <formula1>0</formula1>
      <formula2>999999999999999</formula2>
    </dataValidation>
  </dataValidations>
  <printOptions/>
  <pageMargins left="0.5511811023622047" right="0.31496062992125984" top="0.5905511811023623" bottom="0.5118110236220472" header="0.31496062992125984" footer="0.31496062992125984"/>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1" t="s">
        <v>2</v>
      </c>
      <c r="F6" s="101"/>
      <c r="G6" s="101"/>
      <c r="H6" s="101"/>
      <c r="I6" s="101"/>
      <c r="J6" s="101"/>
      <c r="K6" s="101"/>
    </row>
    <row r="7" spans="5:11" ht="15">
      <c r="E7" s="101"/>
      <c r="F7" s="101"/>
      <c r="G7" s="101"/>
      <c r="H7" s="101"/>
      <c r="I7" s="101"/>
      <c r="J7" s="101"/>
      <c r="K7" s="101"/>
    </row>
    <row r="8" spans="5:11" ht="15">
      <c r="E8" s="101"/>
      <c r="F8" s="101"/>
      <c r="G8" s="101"/>
      <c r="H8" s="101"/>
      <c r="I8" s="101"/>
      <c r="J8" s="101"/>
      <c r="K8" s="101"/>
    </row>
    <row r="9" spans="5:11" ht="15">
      <c r="E9" s="101"/>
      <c r="F9" s="101"/>
      <c r="G9" s="101"/>
      <c r="H9" s="101"/>
      <c r="I9" s="101"/>
      <c r="J9" s="101"/>
      <c r="K9" s="101"/>
    </row>
    <row r="10" spans="5:11" ht="15">
      <c r="E10" s="101"/>
      <c r="F10" s="101"/>
      <c r="G10" s="101"/>
      <c r="H10" s="101"/>
      <c r="I10" s="101"/>
      <c r="J10" s="101"/>
      <c r="K10" s="101"/>
    </row>
    <row r="11" spans="5:11" ht="15">
      <c r="E11" s="101"/>
      <c r="F11" s="101"/>
      <c r="G11" s="101"/>
      <c r="H11" s="101"/>
      <c r="I11" s="101"/>
      <c r="J11" s="101"/>
      <c r="K11" s="101"/>
    </row>
    <row r="12" spans="5:11" ht="15">
      <c r="E12" s="101"/>
      <c r="F12" s="101"/>
      <c r="G12" s="101"/>
      <c r="H12" s="101"/>
      <c r="I12" s="101"/>
      <c r="J12" s="101"/>
      <c r="K12" s="101"/>
    </row>
    <row r="13" spans="5:11" ht="15">
      <c r="E13" s="101"/>
      <c r="F13" s="101"/>
      <c r="G13" s="101"/>
      <c r="H13" s="101"/>
      <c r="I13" s="101"/>
      <c r="J13" s="101"/>
      <c r="K13" s="101"/>
    </row>
    <row r="14" spans="5:11" ht="15">
      <c r="E14" s="101"/>
      <c r="F14" s="101"/>
      <c r="G14" s="101"/>
      <c r="H14" s="101"/>
      <c r="I14" s="101"/>
      <c r="J14" s="101"/>
      <c r="K14" s="101"/>
    </row>
  </sheetData>
  <sheetProtection password="ACE1"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2023-07-13T09:25:45Z</cp:lastPrinted>
  <dcterms:created xsi:type="dcterms:W3CDTF">2009-01-30T06:42:42Z</dcterms:created>
  <dcterms:modified xsi:type="dcterms:W3CDTF">2023-08-22T14:29:59Z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