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<sst xmlns="http://schemas.openxmlformats.org/spreadsheetml/2006/main" count="281" uniqueCount="99">
  <si>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</si>
  <si>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</si>
  <si>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</si>
  <si>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</si>
  <si>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</si>
  <si>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</si>
  <si>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</si>
  <si>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</si>
  <si>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</si>
  <si>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</si>
  <si>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</si>
  <si>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</si>
  <si>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</si>
  <si>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</si>
  <si>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</si>
  <si>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</si>
  <si>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</si>
  <si>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</si>
  <si>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</si>
  <si>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</si>
  <si>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</si>
  <si>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</si>
  <si>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</si>
  <si>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</si>
  <si>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</si>
  <si>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</si>
  <si>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</si>
  <si>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</si>
  <si>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</si>
  <si>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</si>
  <si>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</si>
  <si>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</si>
  <si>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</si>
  <si>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</si>
  <si>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</si>
  <si>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</si>
  <si>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</si>
  <si>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</si>
  <si>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</si>
  <si>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</si>
  <si>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</si>
  <si>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</si>
  <si>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</si>
  <si>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</si>
  <si>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</si>
  <si>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</si>
  <si>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</si>
  <si>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</si>
  <si>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</si>
  <si>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</si>
  <si>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</si>
  <si>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</si>
  <si>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</si>
  <si>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</si>
  <si>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</si>
  <si>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Group C</t>
  </si>
  <si>
    <t xml:space="preserve">2 x 1.5 sq.mm </t>
  </si>
  <si>
    <t xml:space="preserve">2 x 2.5 sq.mm </t>
  </si>
  <si>
    <t>2 x 4.0 sq.mm</t>
  </si>
  <si>
    <t xml:space="preserve">2 x 6.0 sq.mm </t>
  </si>
  <si>
    <t>20 mm  (2mm thick)</t>
  </si>
  <si>
    <t>25 mm  (2mm thick)</t>
  </si>
  <si>
    <t>mtr.</t>
  </si>
  <si>
    <t>point</t>
  </si>
  <si>
    <t>1 or 2 Module ( 75 x 75 MM )</t>
  </si>
  <si>
    <t>4 Module ( 125 mm x 75 mm)</t>
  </si>
  <si>
    <t>6 Module ( 200 mm x 75 mm )</t>
  </si>
  <si>
    <t>nos.</t>
  </si>
  <si>
    <t>nos</t>
  </si>
  <si>
    <t>5/6 amps switch</t>
  </si>
  <si>
    <t>15/16 amps switch</t>
  </si>
  <si>
    <t>3 pin 5/6 amps socket outlet</t>
  </si>
  <si>
    <t>6 pin15/16 amps socket outlet</t>
  </si>
  <si>
    <t>each</t>
  </si>
  <si>
    <t>Single pole</t>
  </si>
  <si>
    <t>Single pole and neutral</t>
  </si>
  <si>
    <t>Double pole</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</si>
  <si>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</si>
  <si>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</si>
  <si>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set</t>
  </si>
  <si>
    <t>Tender Inviting Authority: Sr.Superintending Engineer(Electrical),IIIM Jammu</t>
  </si>
  <si>
    <r>
      <t xml:space="preserve">TOTAL AMOUNT  With Taxes in
</t>
    </r>
    <r>
      <rPr>
        <b/>
        <sz val="11"/>
        <color indexed="10"/>
        <rFont val="Arial"/>
        <family val="2"/>
      </rPr>
      <t>Rs.      P</t>
    </r>
  </si>
  <si>
    <t>Wiring for light point/ fan point/ exhaust fan point/ call bell point with 1.5 sq.mm FRLS PVC insulated copper conductor single core cable in surface / recessed medium class PVC conduit, with modular type switch, phenolic laminated sheet, suitable size G.I. box and  earthing the point with 1.5 sq.mm. FRLS PVC insulated copper conductor single core cable etc as required.  Wire- Havells/Anchor/ABB</t>
  </si>
  <si>
    <t xml:space="preserve">4 x 10.0 sq.mm </t>
  </si>
  <si>
    <t>Supplying and fixing 3 pin, 5 amp ceiling rose on the existing junction box/ wooden block including connection etc as required. Makes- Havells/Anchor/ABB</t>
  </si>
  <si>
    <t>Supplying and fixing of following sizes of medium class PVC conduit along with accessories in surface/recess including cutting the wall and making good the same in case of recessed conduit as required. Make - Anchor/Equivalent (2mm thick)</t>
  </si>
  <si>
    <t>Supplying and fixing following sizes of Modules, GI Box with Modular base and Cover plate  for modular switches in recesess etc as required.  Makes- Havells/Anchor/Carbtree</t>
  </si>
  <si>
    <t>Supplying and fixing following Modular type switch/ socket on the existing Switch box/ cover including connections etc. as required.   Makes- Havells/Anchor/Carbtree</t>
  </si>
  <si>
    <t>Supplying and fixing following way, horizontal type three pole and neutral, sheet steel, MCB distribution board, 415 volts, on surface/recess, complete with tinned copper bus bar, neutral bus bar,earth bar, din bar, interconnections, powder painted includingearthing etc. as required. (But without MCB/RCCB/Isolator).   Makes- Havells/ABB/Schnider</t>
  </si>
  <si>
    <t>4 Way (4+12) Double Door</t>
  </si>
  <si>
    <t>Supplying and fixing 5 amps to 32 amps rating, 240/415 volts, “C”curve, miniature circuit breaker suitable for inductive load offollowing poles in the existing MCB DB complete with connections,testing and commissioning etc. as required.  Makes- Havells/Anchor/Schinder/Indo</t>
  </si>
  <si>
    <t>Supplying and fixing of 63 amps MCB,TPN.  Makes-Havells/Anchor/Schinder/Indo</t>
  </si>
  <si>
    <t>Supplying and fixing of 4 feet LED light 20 watt.  Havells/Wipro/Bajaj</t>
  </si>
  <si>
    <t>Supply and fixing of Ceiling Fan 48 inch , double ball bearing ,5 star energy rating, (Ivory/Brown colour).     Makes- Havells/Crompton/Usha/Khaitan</t>
  </si>
  <si>
    <t>Supplying and drawing of UTP 4 pair CAT 6 LAN Cable  Singlr runin theexisting surface/ recessed steel/ PVC conduit as required. Make- Havells/Schinder</t>
  </si>
  <si>
    <t>Supplying, installation, commissioning and testing of 200 amps outdoor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100 amps 4 pole, 25 K ( 1 no),  outgoing 63 amps MCCB 4 pole, 25 K ( 2 nos),  with indicators with AE make Ammeters and Voltmers with end terminations. Make of MCCBS should be L&amp;T/Siemens only</t>
  </si>
  <si>
    <t>Wiring in existing conduit: Supply and drawing following sizes of FR LS PVC insulated copper conductor, single core cable in existing surface/ recessed steel/ PVC conduit as requried .Wire- Havells/Anchor/ABB</t>
  </si>
  <si>
    <t>Supply of 3.5 X 35 sq.mm XLPE Cable,A2XFY .  Makes- Havells/ABB/KEI/Shalimar</t>
  </si>
  <si>
    <t>Name of Work:Extension of RRL School Building with 4 nos. of classrooms at RRL School,IIIM Colony, Jammu. ( Electrical Work)</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</si>
</sst>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Arial"/>
      <family val="2"/>
    </font>
    <font>
      <b/>
      <u val="single"/>
      <sz val="16"/>
      <color rgb="FFFF000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70" fillId="0" borderId="13" xfId="58" applyNumberFormat="1" applyFont="1" applyFill="1" applyBorder="1" applyAlignment="1">
      <alignment horizontal="left" wrapText="1" readingOrder="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3" xfId="57" applyFont="1" applyFill="1" applyBorder="1" applyAlignment="1">
      <alignment horizontal="justify" vertical="top"/>
      <protection/>
    </xf>
    <xf numFmtId="0" fontId="3" fillId="0" borderId="13" xfId="57" applyFont="1" applyFill="1" applyBorder="1" applyAlignment="1">
      <alignment horizontal="justify" vertical="top" shrinkToFit="1"/>
      <protection/>
    </xf>
    <xf numFmtId="0" fontId="3" fillId="0" borderId="13" xfId="57" applyFont="1" applyFill="1" applyBorder="1" applyAlignment="1">
      <alignment horizontal="left" vertical="top" wrapText="1" shrinkToFit="1"/>
      <protection/>
    </xf>
    <xf numFmtId="0" fontId="3" fillId="0" borderId="13" xfId="57" applyFont="1" applyFill="1" applyBorder="1" applyAlignment="1">
      <alignment horizontal="left"/>
      <protection/>
    </xf>
    <xf numFmtId="0" fontId="3" fillId="0" borderId="13" xfId="57" applyFont="1" applyFill="1" applyBorder="1" applyAlignment="1">
      <alignment/>
      <protection/>
    </xf>
    <xf numFmtId="0" fontId="3" fillId="0" borderId="13" xfId="57" applyFont="1" applyFill="1" applyBorder="1" applyAlignment="1">
      <alignment horizontal="justify" vertical="top" wrapText="1" shrinkToFit="1"/>
      <protection/>
    </xf>
    <xf numFmtId="0" fontId="72" fillId="0" borderId="13" xfId="0" applyFont="1" applyFill="1" applyBorder="1" applyAlignment="1">
      <alignment horizontal="left" vertical="top" wrapText="1"/>
    </xf>
    <xf numFmtId="2" fontId="3" fillId="0" borderId="13" xfId="57" applyNumberFormat="1" applyFont="1" applyFill="1" applyBorder="1" applyAlignment="1">
      <alignment horizontal="center" vertical="center"/>
      <protection/>
    </xf>
    <xf numFmtId="0" fontId="3" fillId="0" borderId="13" xfId="57" applyNumberFormat="1" applyFont="1" applyFill="1" applyBorder="1" applyAlignment="1">
      <alignment horizontal="left" vertical="center"/>
      <protection/>
    </xf>
    <xf numFmtId="0" fontId="3" fillId="0" borderId="13" xfId="58" applyNumberFormat="1" applyFont="1" applyFill="1" applyBorder="1" applyAlignment="1">
      <alignment vertical="center"/>
      <protection/>
    </xf>
    <xf numFmtId="173" fontId="3" fillId="0" borderId="13" xfId="57"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172" fontId="3" fillId="0" borderId="13" xfId="58" applyNumberFormat="1" applyFont="1" applyFill="1" applyBorder="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1"/>
  <sheetViews>
    <sheetView showGridLines="0" zoomScale="73" zoomScaleNormal="73" zoomScalePageLayoutView="0" workbookViewId="0" topLeftCell="A1">
      <selection activeCell="M23" sqref="M23"/>
    </sheetView>
  </sheetViews>
  <sheetFormatPr defaultColWidth="9.140625" defaultRowHeight="15"/>
  <cols>
    <col min="1" max="1" width="15.00390625" style="60" customWidth="1"/>
    <col min="2" max="2" width="80.7109375" style="60" customWidth="1"/>
    <col min="3" max="3" width="0.13671875" style="60" hidden="1" customWidth="1"/>
    <col min="4" max="4" width="9.8515625" style="60" customWidth="1"/>
    <col min="5" max="5" width="7.7109375" style="60" customWidth="1"/>
    <col min="6" max="6" width="9.14062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20.14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14.00390625" style="60" customWidth="1"/>
    <col min="54" max="54" width="18.8515625" style="60" hidden="1" customWidth="1"/>
    <col min="55" max="55" width="27.140625" style="60" customWidth="1"/>
    <col min="56" max="238" width="9.140625" style="60" customWidth="1"/>
    <col min="239" max="243" width="9.140625" style="62" customWidth="1"/>
    <col min="244" max="16384" width="9.140625" style="60"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21.75" customHeight="1">
      <c r="A4" s="82" t="s">
        <v>80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18.75" customHeight="1">
      <c r="A5" s="82" t="s">
        <v>98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17.25" customHeight="1">
      <c r="A6" s="82" t="s">
        <v>49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67.5" customHeight="1">
      <c r="A8" s="8" t="s">
        <v>52</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51"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5.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3" t="s">
        <v>81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79.5" customHeight="1">
      <c r="A13" s="19">
        <v>1</v>
      </c>
      <c r="B13" s="88" t="s">
        <v>82</v>
      </c>
      <c r="C13" s="74">
        <v>11</v>
      </c>
      <c r="D13" s="20"/>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8.75" customHeight="1">
      <c r="A14" s="19">
        <v>1.1</v>
      </c>
      <c r="B14" s="89" t="s">
        <v>55</v>
      </c>
      <c r="C14" s="74">
        <v>12</v>
      </c>
      <c r="D14" s="95">
        <v>46</v>
      </c>
      <c r="E14" s="96" t="s">
        <v>63</v>
      </c>
      <c r="F14" s="72">
        <v>100</v>
      </c>
      <c r="G14" s="35"/>
      <c r="H14" s="22"/>
      <c r="I14" s="20" t="s">
        <v>38</v>
      </c>
      <c r="J14" s="23">
        <f>IF(I14="Less(-)",-1,1)</f>
        <v>1</v>
      </c>
      <c r="K14" s="24" t="s">
        <v>48</v>
      </c>
      <c r="L14" s="24" t="s">
        <v>7</v>
      </c>
      <c r="M14" s="70"/>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8">
        <f>total_amount_ba($B$2,$D$2,D14,F14,J14,K14,M14)</f>
        <v>0</v>
      </c>
      <c r="BB14" s="68">
        <f>BA14+SUM(N14:AZ14)</f>
        <v>0</v>
      </c>
      <c r="BC14" s="31" t="str">
        <f>SpellNumber(L14,BB14)</f>
        <v>INR Zero Only</v>
      </c>
      <c r="IE14" s="33">
        <v>1.01</v>
      </c>
      <c r="IF14" s="33" t="s">
        <v>39</v>
      </c>
      <c r="IG14" s="33" t="s">
        <v>35</v>
      </c>
      <c r="IH14" s="33">
        <v>123.223</v>
      </c>
      <c r="II14" s="33" t="s">
        <v>37</v>
      </c>
    </row>
    <row r="15" spans="1:243" s="32" customFormat="1" ht="51" customHeight="1">
      <c r="A15" s="19">
        <v>2</v>
      </c>
      <c r="B15" s="89" t="s">
        <v>96</v>
      </c>
      <c r="C15" s="74">
        <v>13</v>
      </c>
      <c r="D15" s="97"/>
      <c r="E15" s="96"/>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18.75" customHeight="1">
      <c r="A16" s="19">
        <v>2.1</v>
      </c>
      <c r="B16" s="88" t="s">
        <v>56</v>
      </c>
      <c r="C16" s="74">
        <v>14</v>
      </c>
      <c r="D16" s="98">
        <v>80</v>
      </c>
      <c r="E16" s="99" t="s">
        <v>62</v>
      </c>
      <c r="F16" s="72">
        <v>10</v>
      </c>
      <c r="G16" s="35"/>
      <c r="H16" s="35"/>
      <c r="I16" s="20" t="s">
        <v>38</v>
      </c>
      <c r="J16" s="23">
        <f aca="true" t="shared" si="0" ref="J16:J21">IF(I16="Less(-)",-1,1)</f>
        <v>1</v>
      </c>
      <c r="K16" s="24" t="s">
        <v>48</v>
      </c>
      <c r="L16" s="24" t="s">
        <v>7</v>
      </c>
      <c r="M16" s="70"/>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8">
        <f aca="true" t="shared" si="1" ref="BA16:BA21">total_amount_ba($B$2,$D$2,D16,F16,J16,K16,M16)</f>
        <v>0</v>
      </c>
      <c r="BB16" s="68">
        <f aca="true" t="shared" si="2" ref="BB16:BB21">BA16+SUM(N16:AZ16)</f>
        <v>0</v>
      </c>
      <c r="BC16" s="31" t="str">
        <f aca="true" t="shared" si="3" ref="BC16:BC21">SpellNumber(L16,BB16)</f>
        <v>INR Zero Only</v>
      </c>
      <c r="IE16" s="33">
        <v>2</v>
      </c>
      <c r="IF16" s="33" t="s">
        <v>34</v>
      </c>
      <c r="IG16" s="33" t="s">
        <v>42</v>
      </c>
      <c r="IH16" s="33">
        <v>10</v>
      </c>
      <c r="II16" s="33" t="s">
        <v>37</v>
      </c>
    </row>
    <row r="17" spans="1:243" s="32" customFormat="1" ht="18.75" customHeight="1">
      <c r="A17" s="19">
        <v>2.2</v>
      </c>
      <c r="B17" s="88" t="s">
        <v>57</v>
      </c>
      <c r="C17" s="74">
        <v>15</v>
      </c>
      <c r="D17" s="98">
        <v>130</v>
      </c>
      <c r="E17" s="99" t="s">
        <v>62</v>
      </c>
      <c r="F17" s="72">
        <v>10</v>
      </c>
      <c r="G17" s="35"/>
      <c r="H17" s="35"/>
      <c r="I17" s="20" t="s">
        <v>38</v>
      </c>
      <c r="J17" s="23">
        <f t="shared" si="0"/>
        <v>1</v>
      </c>
      <c r="K17" s="24" t="s">
        <v>48</v>
      </c>
      <c r="L17" s="24" t="s">
        <v>7</v>
      </c>
      <c r="M17" s="70"/>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8">
        <f t="shared" si="1"/>
        <v>0</v>
      </c>
      <c r="BB17" s="68">
        <f t="shared" si="2"/>
        <v>0</v>
      </c>
      <c r="BC17" s="31" t="str">
        <f t="shared" si="3"/>
        <v>INR Zero Only</v>
      </c>
      <c r="IE17" s="33">
        <v>3</v>
      </c>
      <c r="IF17" s="33" t="s">
        <v>43</v>
      </c>
      <c r="IG17" s="33" t="s">
        <v>44</v>
      </c>
      <c r="IH17" s="33">
        <v>10</v>
      </c>
      <c r="II17" s="33" t="s">
        <v>37</v>
      </c>
    </row>
    <row r="18" spans="1:243" s="32" customFormat="1" ht="18.75" customHeight="1">
      <c r="A18" s="19">
        <v>2.3</v>
      </c>
      <c r="B18" s="88" t="s">
        <v>58</v>
      </c>
      <c r="C18" s="74">
        <v>16</v>
      </c>
      <c r="D18" s="98">
        <v>90</v>
      </c>
      <c r="E18" s="99" t="s">
        <v>62</v>
      </c>
      <c r="F18" s="72">
        <v>10</v>
      </c>
      <c r="G18" s="35"/>
      <c r="H18" s="35"/>
      <c r="I18" s="20" t="s">
        <v>38</v>
      </c>
      <c r="J18" s="23">
        <f t="shared" si="0"/>
        <v>1</v>
      </c>
      <c r="K18" s="24" t="s">
        <v>48</v>
      </c>
      <c r="L18" s="24" t="s">
        <v>7</v>
      </c>
      <c r="M18" s="70"/>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8">
        <f t="shared" si="1"/>
        <v>0</v>
      </c>
      <c r="BB18" s="68">
        <f t="shared" si="2"/>
        <v>0</v>
      </c>
      <c r="BC18" s="31" t="str">
        <f t="shared" si="3"/>
        <v>INR Zero Only</v>
      </c>
      <c r="IE18" s="33">
        <v>1.01</v>
      </c>
      <c r="IF18" s="33" t="s">
        <v>39</v>
      </c>
      <c r="IG18" s="33" t="s">
        <v>35</v>
      </c>
      <c r="IH18" s="33">
        <v>123.223</v>
      </c>
      <c r="II18" s="33" t="s">
        <v>37</v>
      </c>
    </row>
    <row r="19" spans="1:243" s="32" customFormat="1" ht="18.75" customHeight="1">
      <c r="A19" s="19">
        <v>2.4</v>
      </c>
      <c r="B19" s="88" t="s">
        <v>59</v>
      </c>
      <c r="C19" s="74">
        <v>17</v>
      </c>
      <c r="D19" s="98">
        <v>30</v>
      </c>
      <c r="E19" s="99" t="s">
        <v>62</v>
      </c>
      <c r="F19" s="72">
        <v>10</v>
      </c>
      <c r="G19" s="35"/>
      <c r="H19" s="35"/>
      <c r="I19" s="20" t="s">
        <v>38</v>
      </c>
      <c r="J19" s="23">
        <f t="shared" si="0"/>
        <v>1</v>
      </c>
      <c r="K19" s="24" t="s">
        <v>48</v>
      </c>
      <c r="L19" s="24" t="s">
        <v>7</v>
      </c>
      <c r="M19" s="70"/>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0"/>
      <c r="AV19" s="39"/>
      <c r="AW19" s="39"/>
      <c r="AX19" s="39"/>
      <c r="AY19" s="39"/>
      <c r="AZ19" s="39"/>
      <c r="BA19" s="68">
        <f t="shared" si="1"/>
        <v>0</v>
      </c>
      <c r="BB19" s="68">
        <f t="shared" si="2"/>
        <v>0</v>
      </c>
      <c r="BC19" s="31" t="str">
        <f t="shared" si="3"/>
        <v>INR Zero Only</v>
      </c>
      <c r="BH19" s="32" t="s">
        <v>10</v>
      </c>
      <c r="IE19" s="33">
        <v>1.02</v>
      </c>
      <c r="IF19" s="33" t="s">
        <v>40</v>
      </c>
      <c r="IG19" s="33" t="s">
        <v>41</v>
      </c>
      <c r="IH19" s="33">
        <v>213</v>
      </c>
      <c r="II19" s="33" t="s">
        <v>37</v>
      </c>
    </row>
    <row r="20" spans="1:243" s="32" customFormat="1" ht="18.75" customHeight="1">
      <c r="A20" s="19">
        <v>2.5</v>
      </c>
      <c r="B20" s="88" t="s">
        <v>83</v>
      </c>
      <c r="C20" s="74">
        <v>18</v>
      </c>
      <c r="D20" s="98">
        <v>30</v>
      </c>
      <c r="E20" s="99" t="s">
        <v>62</v>
      </c>
      <c r="F20" s="72">
        <v>10</v>
      </c>
      <c r="G20" s="35"/>
      <c r="H20" s="35"/>
      <c r="I20" s="20" t="s">
        <v>38</v>
      </c>
      <c r="J20" s="23">
        <f t="shared" si="0"/>
        <v>1</v>
      </c>
      <c r="K20" s="24" t="s">
        <v>48</v>
      </c>
      <c r="L20" s="24" t="s">
        <v>7</v>
      </c>
      <c r="M20" s="70"/>
      <c r="N20" s="36"/>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8">
        <f t="shared" si="1"/>
        <v>0</v>
      </c>
      <c r="BB20" s="68">
        <f t="shared" si="2"/>
        <v>0</v>
      </c>
      <c r="BC20" s="31" t="str">
        <f t="shared" si="3"/>
        <v>INR Zero Only</v>
      </c>
      <c r="IE20" s="33">
        <v>2</v>
      </c>
      <c r="IF20" s="33" t="s">
        <v>34</v>
      </c>
      <c r="IG20" s="33" t="s">
        <v>42</v>
      </c>
      <c r="IH20" s="33">
        <v>10</v>
      </c>
      <c r="II20" s="33" t="s">
        <v>37</v>
      </c>
    </row>
    <row r="21" spans="1:243" s="32" customFormat="1" ht="33" customHeight="1">
      <c r="A21" s="19">
        <v>3</v>
      </c>
      <c r="B21" s="90" t="s">
        <v>84</v>
      </c>
      <c r="C21" s="74">
        <v>19</v>
      </c>
      <c r="D21" s="98">
        <v>30</v>
      </c>
      <c r="E21" s="99" t="s">
        <v>67</v>
      </c>
      <c r="F21" s="72">
        <v>10</v>
      </c>
      <c r="G21" s="35"/>
      <c r="H21" s="35"/>
      <c r="I21" s="20" t="s">
        <v>38</v>
      </c>
      <c r="J21" s="23">
        <f t="shared" si="0"/>
        <v>1</v>
      </c>
      <c r="K21" s="24" t="s">
        <v>48</v>
      </c>
      <c r="L21" s="24" t="s">
        <v>7</v>
      </c>
      <c r="M21" s="70"/>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8">
        <f t="shared" si="1"/>
        <v>0</v>
      </c>
      <c r="BB21" s="68">
        <f t="shared" si="2"/>
        <v>0</v>
      </c>
      <c r="BC21" s="31" t="str">
        <f t="shared" si="3"/>
        <v>INR Zero Only</v>
      </c>
      <c r="IE21" s="33">
        <v>3</v>
      </c>
      <c r="IF21" s="33" t="s">
        <v>43</v>
      </c>
      <c r="IG21" s="33" t="s">
        <v>44</v>
      </c>
      <c r="IH21" s="33">
        <v>10</v>
      </c>
      <c r="II21" s="33" t="s">
        <v>37</v>
      </c>
    </row>
    <row r="22" spans="1:243" s="32" customFormat="1" ht="51" customHeight="1">
      <c r="A22" s="19">
        <v>4</v>
      </c>
      <c r="B22" s="88" t="s">
        <v>85</v>
      </c>
      <c r="C22" s="74">
        <v>20</v>
      </c>
      <c r="D22" s="100"/>
      <c r="E22" s="96"/>
      <c r="F22" s="34"/>
      <c r="G22" s="35"/>
      <c r="H22" s="35"/>
      <c r="I22" s="20"/>
      <c r="J22" s="23"/>
      <c r="K22" s="24"/>
      <c r="L22" s="24"/>
      <c r="M22" s="67"/>
      <c r="N22" s="36"/>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8"/>
      <c r="BB22" s="68"/>
      <c r="BC22" s="31"/>
      <c r="IE22" s="33"/>
      <c r="IF22" s="33"/>
      <c r="IG22" s="33"/>
      <c r="IH22" s="33"/>
      <c r="II22" s="33"/>
    </row>
    <row r="23" spans="1:243" s="32" customFormat="1" ht="18.75" customHeight="1">
      <c r="A23" s="19">
        <v>4.1</v>
      </c>
      <c r="B23" s="88" t="s">
        <v>60</v>
      </c>
      <c r="C23" s="74">
        <v>21</v>
      </c>
      <c r="D23" s="98">
        <v>50</v>
      </c>
      <c r="E23" s="99" t="s">
        <v>62</v>
      </c>
      <c r="F23" s="72">
        <v>10</v>
      </c>
      <c r="G23" s="35"/>
      <c r="H23" s="35"/>
      <c r="I23" s="20" t="s">
        <v>38</v>
      </c>
      <c r="J23" s="23">
        <f aca="true" t="shared" si="4" ref="J23:J32">IF(I23="Less(-)",-1,1)</f>
        <v>1</v>
      </c>
      <c r="K23" s="24" t="s">
        <v>48</v>
      </c>
      <c r="L23" s="24" t="s">
        <v>7</v>
      </c>
      <c r="M23" s="70"/>
      <c r="N23" s="36"/>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8">
        <f aca="true" t="shared" si="5" ref="BA23:BA32">total_amount_ba($B$2,$D$2,D23,F23,J23,K23,M23)</f>
        <v>0</v>
      </c>
      <c r="BB23" s="68">
        <f aca="true" t="shared" si="6" ref="BB23:BB32">BA23+SUM(N23:AZ23)</f>
        <v>0</v>
      </c>
      <c r="BC23" s="31" t="str">
        <f aca="true" t="shared" si="7" ref="BC23:BC32">SpellNumber(L23,BB23)</f>
        <v>INR Zero Only</v>
      </c>
      <c r="IE23" s="33"/>
      <c r="IF23" s="33"/>
      <c r="IG23" s="33"/>
      <c r="IH23" s="33"/>
      <c r="II23" s="33"/>
    </row>
    <row r="24" spans="1:243" s="32" customFormat="1" ht="18.75" customHeight="1">
      <c r="A24" s="19">
        <v>4.2</v>
      </c>
      <c r="B24" s="88" t="s">
        <v>61</v>
      </c>
      <c r="C24" s="74">
        <v>22</v>
      </c>
      <c r="D24" s="98">
        <v>60</v>
      </c>
      <c r="E24" s="99" t="s">
        <v>62</v>
      </c>
      <c r="F24" s="72">
        <v>10</v>
      </c>
      <c r="G24" s="35"/>
      <c r="H24" s="35"/>
      <c r="I24" s="20" t="s">
        <v>38</v>
      </c>
      <c r="J24" s="23">
        <f t="shared" si="4"/>
        <v>1</v>
      </c>
      <c r="K24" s="24" t="s">
        <v>48</v>
      </c>
      <c r="L24" s="24" t="s">
        <v>7</v>
      </c>
      <c r="M24" s="70"/>
      <c r="N24" s="36"/>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8">
        <f t="shared" si="5"/>
        <v>0</v>
      </c>
      <c r="BB24" s="68">
        <f t="shared" si="6"/>
        <v>0</v>
      </c>
      <c r="BC24" s="31" t="str">
        <f t="shared" si="7"/>
        <v>INR Zero Only</v>
      </c>
      <c r="IE24" s="33"/>
      <c r="IF24" s="33"/>
      <c r="IG24" s="33"/>
      <c r="IH24" s="33"/>
      <c r="II24" s="33"/>
    </row>
    <row r="25" spans="1:243" s="32" customFormat="1" ht="48.75" customHeight="1">
      <c r="A25" s="19">
        <v>5</v>
      </c>
      <c r="B25" s="89" t="s">
        <v>86</v>
      </c>
      <c r="C25" s="74">
        <v>24</v>
      </c>
      <c r="D25" s="100"/>
      <c r="E25" s="96"/>
      <c r="F25" s="34"/>
      <c r="G25" s="35"/>
      <c r="H25" s="35"/>
      <c r="I25" s="20"/>
      <c r="J25" s="23"/>
      <c r="K25" s="24"/>
      <c r="L25" s="24"/>
      <c r="M25" s="67"/>
      <c r="N25" s="36"/>
      <c r="O25" s="36"/>
      <c r="P25" s="37"/>
      <c r="Q25" s="36"/>
      <c r="R25" s="36"/>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8"/>
      <c r="BB25" s="68"/>
      <c r="BC25" s="31"/>
      <c r="IE25" s="33"/>
      <c r="IF25" s="33"/>
      <c r="IG25" s="33"/>
      <c r="IH25" s="33"/>
      <c r="II25" s="33"/>
    </row>
    <row r="26" spans="1:243" s="32" customFormat="1" ht="18.75" customHeight="1">
      <c r="A26" s="19">
        <v>5.1</v>
      </c>
      <c r="B26" s="91" t="s">
        <v>64</v>
      </c>
      <c r="C26" s="74">
        <v>25</v>
      </c>
      <c r="D26" s="95">
        <v>6</v>
      </c>
      <c r="E26" s="99" t="s">
        <v>67</v>
      </c>
      <c r="F26" s="72">
        <v>10</v>
      </c>
      <c r="G26" s="35"/>
      <c r="H26" s="35"/>
      <c r="I26" s="20" t="s">
        <v>38</v>
      </c>
      <c r="J26" s="23">
        <f t="shared" si="4"/>
        <v>1</v>
      </c>
      <c r="K26" s="24" t="s">
        <v>48</v>
      </c>
      <c r="L26" s="24" t="s">
        <v>7</v>
      </c>
      <c r="M26" s="70"/>
      <c r="N26" s="36"/>
      <c r="O26" s="36"/>
      <c r="P26" s="37"/>
      <c r="Q26" s="36"/>
      <c r="R26" s="36"/>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8">
        <f t="shared" si="5"/>
        <v>0</v>
      </c>
      <c r="BB26" s="68">
        <f t="shared" si="6"/>
        <v>0</v>
      </c>
      <c r="BC26" s="31" t="str">
        <f t="shared" si="7"/>
        <v>INR Zero Only</v>
      </c>
      <c r="IE26" s="33"/>
      <c r="IF26" s="33"/>
      <c r="IG26" s="33"/>
      <c r="IH26" s="33"/>
      <c r="II26" s="33"/>
    </row>
    <row r="27" spans="1:243" s="32" customFormat="1" ht="18.75" customHeight="1">
      <c r="A27" s="19">
        <v>5.2</v>
      </c>
      <c r="B27" s="91" t="s">
        <v>65</v>
      </c>
      <c r="C27" s="74">
        <v>26</v>
      </c>
      <c r="D27" s="95">
        <v>8</v>
      </c>
      <c r="E27" s="99" t="s">
        <v>68</v>
      </c>
      <c r="F27" s="72">
        <v>10</v>
      </c>
      <c r="G27" s="35"/>
      <c r="H27" s="35"/>
      <c r="I27" s="20" t="s">
        <v>38</v>
      </c>
      <c r="J27" s="23">
        <f t="shared" si="4"/>
        <v>1</v>
      </c>
      <c r="K27" s="24" t="s">
        <v>48</v>
      </c>
      <c r="L27" s="24" t="s">
        <v>7</v>
      </c>
      <c r="M27" s="70"/>
      <c r="N27" s="36"/>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8">
        <f t="shared" si="5"/>
        <v>0</v>
      </c>
      <c r="BB27" s="68">
        <f t="shared" si="6"/>
        <v>0</v>
      </c>
      <c r="BC27" s="31" t="str">
        <f t="shared" si="7"/>
        <v>INR Zero Only</v>
      </c>
      <c r="IE27" s="33"/>
      <c r="IF27" s="33"/>
      <c r="IG27" s="33"/>
      <c r="IH27" s="33"/>
      <c r="II27" s="33"/>
    </row>
    <row r="28" spans="1:243" s="32" customFormat="1" ht="18.75" customHeight="1">
      <c r="A28" s="19">
        <v>5.3</v>
      </c>
      <c r="B28" s="91" t="s">
        <v>66</v>
      </c>
      <c r="C28" s="74">
        <v>27</v>
      </c>
      <c r="D28" s="95">
        <v>12</v>
      </c>
      <c r="E28" s="99" t="s">
        <v>68</v>
      </c>
      <c r="F28" s="72">
        <v>10</v>
      </c>
      <c r="G28" s="35"/>
      <c r="H28" s="35"/>
      <c r="I28" s="20" t="s">
        <v>38</v>
      </c>
      <c r="J28" s="23">
        <f t="shared" si="4"/>
        <v>1</v>
      </c>
      <c r="K28" s="24" t="s">
        <v>48</v>
      </c>
      <c r="L28" s="24" t="s">
        <v>7</v>
      </c>
      <c r="M28" s="70"/>
      <c r="N28" s="36"/>
      <c r="O28" s="36"/>
      <c r="P28" s="37"/>
      <c r="Q28" s="36"/>
      <c r="R28" s="36"/>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8">
        <f t="shared" si="5"/>
        <v>0</v>
      </c>
      <c r="BB28" s="68">
        <f t="shared" si="6"/>
        <v>0</v>
      </c>
      <c r="BC28" s="31" t="str">
        <f t="shared" si="7"/>
        <v>INR Zero Only</v>
      </c>
      <c r="IE28" s="33"/>
      <c r="IF28" s="33"/>
      <c r="IG28" s="33"/>
      <c r="IH28" s="33"/>
      <c r="II28" s="33"/>
    </row>
    <row r="29" spans="1:243" s="32" customFormat="1" ht="31.5" customHeight="1">
      <c r="A29" s="19">
        <v>6</v>
      </c>
      <c r="B29" s="89" t="s">
        <v>87</v>
      </c>
      <c r="C29" s="74">
        <v>28</v>
      </c>
      <c r="D29" s="100"/>
      <c r="E29" s="96"/>
      <c r="F29" s="34"/>
      <c r="G29" s="35"/>
      <c r="H29" s="35"/>
      <c r="I29" s="20"/>
      <c r="J29" s="23"/>
      <c r="K29" s="24"/>
      <c r="L29" s="24"/>
      <c r="M29" s="67"/>
      <c r="N29" s="36"/>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8"/>
      <c r="BB29" s="68"/>
      <c r="BC29" s="31"/>
      <c r="IE29" s="33"/>
      <c r="IF29" s="33"/>
      <c r="IG29" s="33"/>
      <c r="IH29" s="33"/>
      <c r="II29" s="33"/>
    </row>
    <row r="30" spans="1:243" s="32" customFormat="1" ht="18.75" customHeight="1">
      <c r="A30" s="19">
        <v>6.1</v>
      </c>
      <c r="B30" s="89" t="s">
        <v>69</v>
      </c>
      <c r="C30" s="74">
        <v>29</v>
      </c>
      <c r="D30" s="98">
        <v>25</v>
      </c>
      <c r="E30" s="99" t="s">
        <v>67</v>
      </c>
      <c r="F30" s="72">
        <v>10</v>
      </c>
      <c r="G30" s="35"/>
      <c r="H30" s="35"/>
      <c r="I30" s="20" t="s">
        <v>38</v>
      </c>
      <c r="J30" s="23">
        <f t="shared" si="4"/>
        <v>1</v>
      </c>
      <c r="K30" s="24" t="s">
        <v>48</v>
      </c>
      <c r="L30" s="24" t="s">
        <v>7</v>
      </c>
      <c r="M30" s="70"/>
      <c r="N30" s="36"/>
      <c r="O30" s="36"/>
      <c r="P30" s="37"/>
      <c r="Q30" s="36"/>
      <c r="R30" s="36"/>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8">
        <f t="shared" si="5"/>
        <v>0</v>
      </c>
      <c r="BB30" s="68">
        <f t="shared" si="6"/>
        <v>0</v>
      </c>
      <c r="BC30" s="31" t="str">
        <f t="shared" si="7"/>
        <v>INR Zero Only</v>
      </c>
      <c r="IE30" s="33"/>
      <c r="IF30" s="33"/>
      <c r="IG30" s="33"/>
      <c r="IH30" s="33"/>
      <c r="II30" s="33"/>
    </row>
    <row r="31" spans="1:243" s="32" customFormat="1" ht="18.75" customHeight="1">
      <c r="A31" s="19">
        <v>6.2</v>
      </c>
      <c r="B31" s="92" t="s">
        <v>70</v>
      </c>
      <c r="C31" s="74">
        <v>30</v>
      </c>
      <c r="D31" s="98">
        <v>8</v>
      </c>
      <c r="E31" s="99" t="s">
        <v>67</v>
      </c>
      <c r="F31" s="72">
        <v>10</v>
      </c>
      <c r="G31" s="35"/>
      <c r="H31" s="35"/>
      <c r="I31" s="20" t="s">
        <v>38</v>
      </c>
      <c r="J31" s="23">
        <f t="shared" si="4"/>
        <v>1</v>
      </c>
      <c r="K31" s="24" t="s">
        <v>48</v>
      </c>
      <c r="L31" s="24" t="s">
        <v>7</v>
      </c>
      <c r="M31" s="70"/>
      <c r="N31" s="36"/>
      <c r="O31" s="36"/>
      <c r="P31" s="37"/>
      <c r="Q31" s="36"/>
      <c r="R31" s="36"/>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68">
        <f t="shared" si="5"/>
        <v>0</v>
      </c>
      <c r="BB31" s="68">
        <f t="shared" si="6"/>
        <v>0</v>
      </c>
      <c r="BC31" s="31" t="str">
        <f t="shared" si="7"/>
        <v>INR Zero Only</v>
      </c>
      <c r="IE31" s="33"/>
      <c r="IF31" s="33"/>
      <c r="IG31" s="33"/>
      <c r="IH31" s="33"/>
      <c r="II31" s="33"/>
    </row>
    <row r="32" spans="1:243" s="32" customFormat="1" ht="18.75" customHeight="1">
      <c r="A32" s="19">
        <v>6.3</v>
      </c>
      <c r="B32" s="89" t="s">
        <v>71</v>
      </c>
      <c r="C32" s="74">
        <v>31</v>
      </c>
      <c r="D32" s="98">
        <v>25</v>
      </c>
      <c r="E32" s="99" t="s">
        <v>67</v>
      </c>
      <c r="F32" s="72">
        <v>10</v>
      </c>
      <c r="G32" s="35"/>
      <c r="H32" s="35"/>
      <c r="I32" s="20" t="s">
        <v>38</v>
      </c>
      <c r="J32" s="23">
        <f t="shared" si="4"/>
        <v>1</v>
      </c>
      <c r="K32" s="24" t="s">
        <v>48</v>
      </c>
      <c r="L32" s="24" t="s">
        <v>7</v>
      </c>
      <c r="M32" s="70"/>
      <c r="N32" s="36"/>
      <c r="O32" s="36"/>
      <c r="P32" s="37"/>
      <c r="Q32" s="36"/>
      <c r="R32" s="36"/>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8">
        <f t="shared" si="5"/>
        <v>0</v>
      </c>
      <c r="BB32" s="68">
        <f t="shared" si="6"/>
        <v>0</v>
      </c>
      <c r="BC32" s="31" t="str">
        <f t="shared" si="7"/>
        <v>INR Zero Only</v>
      </c>
      <c r="IE32" s="33"/>
      <c r="IF32" s="33"/>
      <c r="IG32" s="33"/>
      <c r="IH32" s="33"/>
      <c r="II32" s="33"/>
    </row>
    <row r="33" spans="1:243" s="32" customFormat="1" ht="18.75" customHeight="1">
      <c r="A33" s="19">
        <v>6.4</v>
      </c>
      <c r="B33" s="92" t="s">
        <v>72</v>
      </c>
      <c r="C33" s="74">
        <v>32</v>
      </c>
      <c r="D33" s="98">
        <v>8</v>
      </c>
      <c r="E33" s="99" t="s">
        <v>67</v>
      </c>
      <c r="F33" s="72">
        <v>10</v>
      </c>
      <c r="G33" s="35"/>
      <c r="H33" s="35"/>
      <c r="I33" s="20" t="s">
        <v>38</v>
      </c>
      <c r="J33" s="23">
        <f>IF(I33="Less(-)",-1,1)</f>
        <v>1</v>
      </c>
      <c r="K33" s="24" t="s">
        <v>48</v>
      </c>
      <c r="L33" s="24" t="s">
        <v>7</v>
      </c>
      <c r="M33" s="70"/>
      <c r="N33" s="36"/>
      <c r="O33" s="36"/>
      <c r="P33" s="37"/>
      <c r="Q33" s="36"/>
      <c r="R33" s="36"/>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68">
        <f>total_amount_ba($B$2,$D$2,D33,F33,J33,K33,M33)</f>
        <v>0</v>
      </c>
      <c r="BB33" s="68">
        <f>BA33+SUM(N33:AZ33)</f>
        <v>0</v>
      </c>
      <c r="BC33" s="31" t="str">
        <f>SpellNumber(L33,BB33)</f>
        <v>INR Zero Only</v>
      </c>
      <c r="IE33" s="33">
        <v>1.01</v>
      </c>
      <c r="IF33" s="33" t="s">
        <v>39</v>
      </c>
      <c r="IG33" s="33" t="s">
        <v>35</v>
      </c>
      <c r="IH33" s="33">
        <v>123.223</v>
      </c>
      <c r="II33" s="33" t="s">
        <v>37</v>
      </c>
    </row>
    <row r="34" spans="1:243" s="32" customFormat="1" ht="74.25" customHeight="1">
      <c r="A34" s="19">
        <v>7</v>
      </c>
      <c r="B34" s="89" t="s">
        <v>88</v>
      </c>
      <c r="C34" s="74">
        <v>35</v>
      </c>
      <c r="D34" s="100"/>
      <c r="E34" s="96"/>
      <c r="F34" s="34"/>
      <c r="G34" s="35"/>
      <c r="H34" s="35"/>
      <c r="I34" s="20"/>
      <c r="J34" s="23"/>
      <c r="K34" s="24"/>
      <c r="L34" s="24"/>
      <c r="M34" s="67"/>
      <c r="N34" s="36"/>
      <c r="O34" s="36"/>
      <c r="P34" s="37"/>
      <c r="Q34" s="36"/>
      <c r="R34" s="36"/>
      <c r="S34" s="38"/>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8"/>
      <c r="BB34" s="68"/>
      <c r="BC34" s="31"/>
      <c r="IE34" s="33">
        <v>3</v>
      </c>
      <c r="IF34" s="33" t="s">
        <v>43</v>
      </c>
      <c r="IG34" s="33" t="s">
        <v>44</v>
      </c>
      <c r="IH34" s="33">
        <v>10</v>
      </c>
      <c r="II34" s="33" t="s">
        <v>37</v>
      </c>
    </row>
    <row r="35" spans="1:243" s="32" customFormat="1" ht="18.75" customHeight="1">
      <c r="A35" s="19">
        <v>7.1</v>
      </c>
      <c r="B35" s="89" t="s">
        <v>89</v>
      </c>
      <c r="C35" s="74">
        <v>36</v>
      </c>
      <c r="D35" s="95">
        <v>2</v>
      </c>
      <c r="E35" s="99" t="s">
        <v>67</v>
      </c>
      <c r="F35" s="71">
        <v>10</v>
      </c>
      <c r="G35" s="35"/>
      <c r="H35" s="35"/>
      <c r="I35" s="20" t="s">
        <v>38</v>
      </c>
      <c r="J35" s="23">
        <f>IF(I35="Less(-)",-1,1)</f>
        <v>1</v>
      </c>
      <c r="K35" s="24" t="s">
        <v>48</v>
      </c>
      <c r="L35" s="24" t="s">
        <v>7</v>
      </c>
      <c r="M35" s="70"/>
      <c r="N35" s="36"/>
      <c r="O35" s="36"/>
      <c r="P35" s="37"/>
      <c r="Q35" s="36"/>
      <c r="R35" s="36"/>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8">
        <f>total_amount_ba($B$2,$D$2,D35,F35,J35,K35,M35)</f>
        <v>0</v>
      </c>
      <c r="BB35" s="68">
        <f>BA35+SUM(N35:AZ35)</f>
        <v>0</v>
      </c>
      <c r="BC35" s="31" t="str">
        <f>SpellNumber(L35,BB35)</f>
        <v>INR Zero Only</v>
      </c>
      <c r="IE35" s="33">
        <v>1.01</v>
      </c>
      <c r="IF35" s="33" t="s">
        <v>39</v>
      </c>
      <c r="IG35" s="33" t="s">
        <v>35</v>
      </c>
      <c r="IH35" s="33">
        <v>123.223</v>
      </c>
      <c r="II35" s="33" t="s">
        <v>37</v>
      </c>
    </row>
    <row r="36" spans="1:243" s="32" customFormat="1" ht="62.25" customHeight="1">
      <c r="A36" s="19">
        <v>8</v>
      </c>
      <c r="B36" s="93" t="s">
        <v>90</v>
      </c>
      <c r="C36" s="74">
        <v>38</v>
      </c>
      <c r="D36" s="100"/>
      <c r="E36" s="96"/>
      <c r="F36" s="34"/>
      <c r="G36" s="35"/>
      <c r="H36" s="35"/>
      <c r="I36" s="20"/>
      <c r="J36" s="23"/>
      <c r="K36" s="24"/>
      <c r="L36" s="24"/>
      <c r="M36" s="67"/>
      <c r="N36" s="36"/>
      <c r="O36" s="36"/>
      <c r="P36" s="37"/>
      <c r="Q36" s="36"/>
      <c r="R36" s="36"/>
      <c r="S36" s="38"/>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8"/>
      <c r="BB36" s="68"/>
      <c r="BC36" s="31"/>
      <c r="IE36" s="33"/>
      <c r="IF36" s="33"/>
      <c r="IG36" s="33"/>
      <c r="IH36" s="33"/>
      <c r="II36" s="33"/>
    </row>
    <row r="37" spans="1:243" s="32" customFormat="1" ht="18.75" customHeight="1">
      <c r="A37" s="19">
        <v>8.1</v>
      </c>
      <c r="B37" s="89" t="s">
        <v>74</v>
      </c>
      <c r="C37" s="74">
        <v>41</v>
      </c>
      <c r="D37" s="98">
        <v>14</v>
      </c>
      <c r="E37" s="99" t="s">
        <v>73</v>
      </c>
      <c r="F37" s="71">
        <v>10</v>
      </c>
      <c r="G37" s="35"/>
      <c r="H37" s="41"/>
      <c r="I37" s="20" t="s">
        <v>38</v>
      </c>
      <c r="J37" s="23">
        <f aca="true" t="shared" si="8" ref="J37:J47">IF(I37="Less(-)",-1,1)</f>
        <v>1</v>
      </c>
      <c r="K37" s="24" t="s">
        <v>48</v>
      </c>
      <c r="L37" s="24" t="s">
        <v>7</v>
      </c>
      <c r="M37" s="70"/>
      <c r="N37" s="36"/>
      <c r="O37" s="36"/>
      <c r="P37" s="37"/>
      <c r="Q37" s="36"/>
      <c r="R37" s="36"/>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68">
        <f aca="true" t="shared" si="9" ref="BA37:BA47">total_amount_ba($B$2,$D$2,D37,F37,J37,K37,M37)</f>
        <v>0</v>
      </c>
      <c r="BB37" s="68">
        <f aca="true" t="shared" si="10" ref="BB37:BB47">BA37+SUM(N37:AZ37)</f>
        <v>0</v>
      </c>
      <c r="BC37" s="31" t="str">
        <f aca="true" t="shared" si="11" ref="BC37:BC47">SpellNumber(L37,BB37)</f>
        <v>INR Zero Only</v>
      </c>
      <c r="IE37" s="33"/>
      <c r="IF37" s="33"/>
      <c r="IG37" s="33"/>
      <c r="IH37" s="33"/>
      <c r="II37" s="33"/>
    </row>
    <row r="38" spans="1:243" s="32" customFormat="1" ht="18.75" customHeight="1">
      <c r="A38" s="19">
        <v>8.2</v>
      </c>
      <c r="B38" s="89" t="s">
        <v>75</v>
      </c>
      <c r="C38" s="74">
        <v>42</v>
      </c>
      <c r="D38" s="98">
        <v>6</v>
      </c>
      <c r="E38" s="99" t="s">
        <v>73</v>
      </c>
      <c r="F38" s="71">
        <v>10</v>
      </c>
      <c r="G38" s="35"/>
      <c r="H38" s="35"/>
      <c r="I38" s="20" t="s">
        <v>38</v>
      </c>
      <c r="J38" s="23">
        <f t="shared" si="8"/>
        <v>1</v>
      </c>
      <c r="K38" s="24" t="s">
        <v>48</v>
      </c>
      <c r="L38" s="24" t="s">
        <v>7</v>
      </c>
      <c r="M38" s="70"/>
      <c r="N38" s="36"/>
      <c r="O38" s="36"/>
      <c r="P38" s="37"/>
      <c r="Q38" s="36"/>
      <c r="R38" s="36"/>
      <c r="S38" s="38"/>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8">
        <f t="shared" si="9"/>
        <v>0</v>
      </c>
      <c r="BB38" s="68">
        <f t="shared" si="10"/>
        <v>0</v>
      </c>
      <c r="BC38" s="31" t="str">
        <f t="shared" si="11"/>
        <v>INR Zero Only</v>
      </c>
      <c r="IE38" s="33"/>
      <c r="IF38" s="33"/>
      <c r="IG38" s="33"/>
      <c r="IH38" s="33"/>
      <c r="II38" s="33"/>
    </row>
    <row r="39" spans="1:243" s="32" customFormat="1" ht="18.75" customHeight="1">
      <c r="A39" s="19">
        <v>8.3</v>
      </c>
      <c r="B39" s="89" t="s">
        <v>76</v>
      </c>
      <c r="C39" s="74">
        <v>43</v>
      </c>
      <c r="D39" s="98">
        <v>5</v>
      </c>
      <c r="E39" s="99" t="s">
        <v>73</v>
      </c>
      <c r="F39" s="71">
        <v>10</v>
      </c>
      <c r="G39" s="35"/>
      <c r="H39" s="41"/>
      <c r="I39" s="20" t="s">
        <v>38</v>
      </c>
      <c r="J39" s="23">
        <f t="shared" si="8"/>
        <v>1</v>
      </c>
      <c r="K39" s="24" t="s">
        <v>48</v>
      </c>
      <c r="L39" s="24" t="s">
        <v>7</v>
      </c>
      <c r="M39" s="70"/>
      <c r="N39" s="36"/>
      <c r="O39" s="36"/>
      <c r="P39" s="37"/>
      <c r="Q39" s="36"/>
      <c r="R39" s="36"/>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68">
        <f t="shared" si="9"/>
        <v>0</v>
      </c>
      <c r="BB39" s="68">
        <f t="shared" si="10"/>
        <v>0</v>
      </c>
      <c r="BC39" s="31" t="str">
        <f t="shared" si="11"/>
        <v>INR Zero Only</v>
      </c>
      <c r="IE39" s="33"/>
      <c r="IF39" s="33"/>
      <c r="IG39" s="33"/>
      <c r="IH39" s="33"/>
      <c r="II39" s="33"/>
    </row>
    <row r="40" spans="1:243" s="32" customFormat="1" ht="57.75" customHeight="1">
      <c r="A40" s="19">
        <v>9</v>
      </c>
      <c r="B40" s="89" t="s">
        <v>77</v>
      </c>
      <c r="C40" s="74">
        <v>47</v>
      </c>
      <c r="D40" s="98">
        <v>1</v>
      </c>
      <c r="E40" s="99" t="s">
        <v>79</v>
      </c>
      <c r="F40" s="71">
        <v>10</v>
      </c>
      <c r="G40" s="35"/>
      <c r="H40" s="35"/>
      <c r="I40" s="20" t="s">
        <v>38</v>
      </c>
      <c r="J40" s="23">
        <f t="shared" si="8"/>
        <v>1</v>
      </c>
      <c r="K40" s="24" t="s">
        <v>48</v>
      </c>
      <c r="L40" s="24" t="s">
        <v>7</v>
      </c>
      <c r="M40" s="70"/>
      <c r="N40" s="36"/>
      <c r="O40" s="36"/>
      <c r="P40" s="37"/>
      <c r="Q40" s="36"/>
      <c r="R40" s="36"/>
      <c r="S40" s="38"/>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8">
        <f t="shared" si="9"/>
        <v>0</v>
      </c>
      <c r="BB40" s="68">
        <f t="shared" si="10"/>
        <v>0</v>
      </c>
      <c r="BC40" s="31" t="str">
        <f t="shared" si="11"/>
        <v>INR Zero Only</v>
      </c>
      <c r="IE40" s="33"/>
      <c r="IF40" s="33"/>
      <c r="IG40" s="33"/>
      <c r="IH40" s="33"/>
      <c r="II40" s="33"/>
    </row>
    <row r="41" spans="1:243" s="32" customFormat="1" ht="65.25" customHeight="1">
      <c r="A41" s="19">
        <v>10</v>
      </c>
      <c r="B41" s="89" t="s">
        <v>78</v>
      </c>
      <c r="C41" s="74">
        <v>48</v>
      </c>
      <c r="D41" s="98">
        <v>20</v>
      </c>
      <c r="E41" s="99" t="s">
        <v>62</v>
      </c>
      <c r="F41" s="71">
        <v>10</v>
      </c>
      <c r="G41" s="35"/>
      <c r="H41" s="41"/>
      <c r="I41" s="20" t="s">
        <v>38</v>
      </c>
      <c r="J41" s="23">
        <f t="shared" si="8"/>
        <v>1</v>
      </c>
      <c r="K41" s="24" t="s">
        <v>48</v>
      </c>
      <c r="L41" s="24" t="s">
        <v>7</v>
      </c>
      <c r="M41" s="70"/>
      <c r="N41" s="36"/>
      <c r="O41" s="36"/>
      <c r="P41" s="37"/>
      <c r="Q41" s="36"/>
      <c r="R41" s="36"/>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8">
        <f t="shared" si="9"/>
        <v>0</v>
      </c>
      <c r="BB41" s="68">
        <f t="shared" si="10"/>
        <v>0</v>
      </c>
      <c r="BC41" s="31" t="str">
        <f>SpellNumber(L41,BB41)</f>
        <v>INR Zero Only</v>
      </c>
      <c r="IE41" s="33"/>
      <c r="IF41" s="33"/>
      <c r="IG41" s="33"/>
      <c r="IH41" s="33"/>
      <c r="II41" s="33"/>
    </row>
    <row r="42" spans="1:243" s="32" customFormat="1" ht="21" customHeight="1">
      <c r="A42" s="19">
        <v>11</v>
      </c>
      <c r="B42" s="89" t="s">
        <v>91</v>
      </c>
      <c r="C42" s="74">
        <v>123</v>
      </c>
      <c r="D42" s="98">
        <v>2</v>
      </c>
      <c r="E42" s="99" t="s">
        <v>37</v>
      </c>
      <c r="F42" s="71">
        <v>10</v>
      </c>
      <c r="G42" s="35"/>
      <c r="H42" s="35"/>
      <c r="I42" s="20" t="s">
        <v>38</v>
      </c>
      <c r="J42" s="23">
        <f>IF(I42="Less(-)",-1,1)</f>
        <v>1</v>
      </c>
      <c r="K42" s="24" t="s">
        <v>48</v>
      </c>
      <c r="L42" s="24" t="s">
        <v>7</v>
      </c>
      <c r="M42" s="70"/>
      <c r="N42" s="36"/>
      <c r="O42" s="36"/>
      <c r="P42" s="37"/>
      <c r="Q42" s="36"/>
      <c r="R42" s="36"/>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68">
        <f>total_amount_ba($B$2,$D$2,D42,F42,J42,K42,M42)</f>
        <v>0</v>
      </c>
      <c r="BB42" s="68">
        <f t="shared" si="10"/>
        <v>0</v>
      </c>
      <c r="BC42" s="31" t="str">
        <f>SpellNumber(L42,BB42)</f>
        <v>INR Zero Only</v>
      </c>
      <c r="IE42" s="33"/>
      <c r="IF42" s="33"/>
      <c r="IG42" s="33"/>
      <c r="IH42" s="33"/>
      <c r="II42" s="33"/>
    </row>
    <row r="43" spans="1:243" s="32" customFormat="1" ht="18" customHeight="1">
      <c r="A43" s="19">
        <v>12</v>
      </c>
      <c r="B43" s="89" t="s">
        <v>92</v>
      </c>
      <c r="C43" s="74">
        <v>1234</v>
      </c>
      <c r="D43" s="98">
        <v>30</v>
      </c>
      <c r="E43" s="99" t="s">
        <v>37</v>
      </c>
      <c r="F43" s="71">
        <v>10</v>
      </c>
      <c r="G43" s="35"/>
      <c r="H43" s="35"/>
      <c r="I43" s="20" t="s">
        <v>38</v>
      </c>
      <c r="J43" s="23">
        <f>IF(I43="Less(-)",-1,1)</f>
        <v>1</v>
      </c>
      <c r="K43" s="24" t="s">
        <v>48</v>
      </c>
      <c r="L43" s="24" t="s">
        <v>7</v>
      </c>
      <c r="M43" s="70"/>
      <c r="N43" s="36"/>
      <c r="O43" s="36"/>
      <c r="P43" s="37"/>
      <c r="Q43" s="36"/>
      <c r="R43" s="36"/>
      <c r="S43" s="38"/>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8">
        <f>total_amount_ba($B$2,$D$2,D43,F43,J43,K43,M43)</f>
        <v>0</v>
      </c>
      <c r="BB43" s="68">
        <f t="shared" si="10"/>
        <v>0</v>
      </c>
      <c r="BC43" s="31" t="str">
        <f>SpellNumber(L43,BB43)</f>
        <v>INR Zero Only</v>
      </c>
      <c r="IE43" s="33"/>
      <c r="IF43" s="33"/>
      <c r="IG43" s="33"/>
      <c r="IH43" s="33"/>
      <c r="II43" s="33"/>
    </row>
    <row r="44" spans="1:243" s="32" customFormat="1" ht="32.25" customHeight="1">
      <c r="A44" s="19">
        <v>13</v>
      </c>
      <c r="B44" s="93" t="s">
        <v>93</v>
      </c>
      <c r="C44" s="74">
        <v>25154</v>
      </c>
      <c r="D44" s="98">
        <v>16</v>
      </c>
      <c r="E44" s="99" t="s">
        <v>37</v>
      </c>
      <c r="F44" s="71">
        <v>10</v>
      </c>
      <c r="G44" s="35"/>
      <c r="H44" s="35"/>
      <c r="I44" s="20" t="s">
        <v>38</v>
      </c>
      <c r="J44" s="23">
        <f>IF(I44="Less(-)",-1,1)</f>
        <v>1</v>
      </c>
      <c r="K44" s="24" t="s">
        <v>48</v>
      </c>
      <c r="L44" s="24" t="s">
        <v>7</v>
      </c>
      <c r="M44" s="70"/>
      <c r="N44" s="36"/>
      <c r="O44" s="36"/>
      <c r="P44" s="37"/>
      <c r="Q44" s="36"/>
      <c r="R44" s="36"/>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8">
        <f>total_amount_ba($B$2,$D$2,D44,F44,J44,K44,M44)</f>
        <v>0</v>
      </c>
      <c r="BB44" s="68">
        <f t="shared" si="10"/>
        <v>0</v>
      </c>
      <c r="BC44" s="31" t="str">
        <f>SpellNumber(L44,BB44)</f>
        <v>INR Zero Only</v>
      </c>
      <c r="IE44" s="33"/>
      <c r="IF44" s="33"/>
      <c r="IG44" s="33"/>
      <c r="IH44" s="33"/>
      <c r="II44" s="33"/>
    </row>
    <row r="45" spans="1:243" s="32" customFormat="1" ht="22.5" customHeight="1">
      <c r="A45" s="19">
        <v>14</v>
      </c>
      <c r="B45" s="89" t="s">
        <v>97</v>
      </c>
      <c r="C45" s="74">
        <v>24675</v>
      </c>
      <c r="D45" s="98">
        <v>150</v>
      </c>
      <c r="E45" s="99" t="s">
        <v>62</v>
      </c>
      <c r="F45" s="71">
        <v>10</v>
      </c>
      <c r="G45" s="35"/>
      <c r="H45" s="35"/>
      <c r="I45" s="20" t="s">
        <v>38</v>
      </c>
      <c r="J45" s="23">
        <f>IF(I45="Less(-)",-1,1)</f>
        <v>1</v>
      </c>
      <c r="K45" s="24" t="s">
        <v>48</v>
      </c>
      <c r="L45" s="24" t="s">
        <v>7</v>
      </c>
      <c r="M45" s="70"/>
      <c r="N45" s="36"/>
      <c r="O45" s="36"/>
      <c r="P45" s="37"/>
      <c r="Q45" s="36"/>
      <c r="R45" s="36"/>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8">
        <f>total_amount_ba($B$2,$D$2,D45,F45,J45,K45,M45)</f>
        <v>0</v>
      </c>
      <c r="BB45" s="68">
        <f t="shared" si="10"/>
        <v>0</v>
      </c>
      <c r="BC45" s="31" t="str">
        <f>SpellNumber(L45,BB45)</f>
        <v>INR Zero Only</v>
      </c>
      <c r="IE45" s="33"/>
      <c r="IF45" s="33"/>
      <c r="IG45" s="33"/>
      <c r="IH45" s="33"/>
      <c r="II45" s="33"/>
    </row>
    <row r="46" spans="1:243" s="32" customFormat="1" ht="31.5" customHeight="1">
      <c r="A46" s="19">
        <v>15</v>
      </c>
      <c r="B46" s="89" t="s">
        <v>94</v>
      </c>
      <c r="C46" s="74">
        <v>49</v>
      </c>
      <c r="D46" s="95">
        <v>100</v>
      </c>
      <c r="E46" s="99" t="s">
        <v>62</v>
      </c>
      <c r="F46" s="71">
        <v>10</v>
      </c>
      <c r="G46" s="35"/>
      <c r="H46" s="35"/>
      <c r="I46" s="20" t="s">
        <v>38</v>
      </c>
      <c r="J46" s="23">
        <f t="shared" si="8"/>
        <v>1</v>
      </c>
      <c r="K46" s="24" t="s">
        <v>48</v>
      </c>
      <c r="L46" s="24" t="s">
        <v>7</v>
      </c>
      <c r="M46" s="70"/>
      <c r="N46" s="36"/>
      <c r="O46" s="36"/>
      <c r="P46" s="37"/>
      <c r="Q46" s="36"/>
      <c r="R46" s="36"/>
      <c r="S46" s="38"/>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8">
        <f t="shared" si="9"/>
        <v>0</v>
      </c>
      <c r="BB46" s="68">
        <f t="shared" si="10"/>
        <v>0</v>
      </c>
      <c r="BC46" s="31" t="str">
        <f t="shared" si="11"/>
        <v>INR Zero Only</v>
      </c>
      <c r="IE46" s="33"/>
      <c r="IF46" s="33"/>
      <c r="IG46" s="33"/>
      <c r="IH46" s="33"/>
      <c r="II46" s="33"/>
    </row>
    <row r="47" spans="1:243" s="32" customFormat="1" ht="114" customHeight="1">
      <c r="A47" s="19">
        <v>16</v>
      </c>
      <c r="B47" s="94" t="s">
        <v>95</v>
      </c>
      <c r="C47" s="74">
        <v>50</v>
      </c>
      <c r="D47" s="98">
        <v>1</v>
      </c>
      <c r="E47" s="99" t="s">
        <v>73</v>
      </c>
      <c r="F47" s="71">
        <v>10</v>
      </c>
      <c r="G47" s="35"/>
      <c r="H47" s="41"/>
      <c r="I47" s="20" t="s">
        <v>38</v>
      </c>
      <c r="J47" s="23">
        <f t="shared" si="8"/>
        <v>1</v>
      </c>
      <c r="K47" s="24" t="s">
        <v>48</v>
      </c>
      <c r="L47" s="24" t="s">
        <v>7</v>
      </c>
      <c r="M47" s="70"/>
      <c r="N47" s="36"/>
      <c r="O47" s="36"/>
      <c r="P47" s="37"/>
      <c r="Q47" s="36"/>
      <c r="R47" s="36"/>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8">
        <f t="shared" si="9"/>
        <v>0</v>
      </c>
      <c r="BB47" s="68">
        <f t="shared" si="10"/>
        <v>0</v>
      </c>
      <c r="BC47" s="31" t="str">
        <f t="shared" si="11"/>
        <v>INR Zero Only</v>
      </c>
      <c r="IE47" s="33"/>
      <c r="IF47" s="33"/>
      <c r="IG47" s="33"/>
      <c r="IH47" s="33"/>
      <c r="II47" s="33"/>
    </row>
    <row r="48" spans="1:243" s="32" customFormat="1" ht="33" customHeight="1">
      <c r="A48" s="42" t="s">
        <v>46</v>
      </c>
      <c r="B48" s="43"/>
      <c r="C48" s="44"/>
      <c r="D48" s="45"/>
      <c r="E48" s="45"/>
      <c r="F48" s="45"/>
      <c r="G48" s="45"/>
      <c r="H48" s="46"/>
      <c r="I48" s="46"/>
      <c r="J48" s="46"/>
      <c r="K48" s="46"/>
      <c r="L48" s="47"/>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69">
        <f>SUM(BA13:BA47)</f>
        <v>0</v>
      </c>
      <c r="BB48" s="69">
        <f>SUM(BB13:BB47)</f>
        <v>0</v>
      </c>
      <c r="BC48" s="31" t="str">
        <f>SpellNumber($E$2,BB48)</f>
        <v>INR Zero Only</v>
      </c>
      <c r="IE48" s="33">
        <v>4</v>
      </c>
      <c r="IF48" s="33" t="s">
        <v>40</v>
      </c>
      <c r="IG48" s="33" t="s">
        <v>45</v>
      </c>
      <c r="IH48" s="33">
        <v>10</v>
      </c>
      <c r="II48" s="33" t="s">
        <v>37</v>
      </c>
    </row>
    <row r="49" spans="1:243" s="58" customFormat="1" ht="39" customHeight="1" hidden="1">
      <c r="A49" s="43" t="s">
        <v>51</v>
      </c>
      <c r="B49" s="49"/>
      <c r="C49" s="50"/>
      <c r="D49" s="51"/>
      <c r="E49" s="52" t="s">
        <v>47</v>
      </c>
      <c r="F49" s="65"/>
      <c r="G49" s="53"/>
      <c r="H49" s="54"/>
      <c r="I49" s="54"/>
      <c r="J49" s="54"/>
      <c r="K49" s="55"/>
      <c r="L49" s="56"/>
      <c r="M49" s="57"/>
      <c r="O49" s="32"/>
      <c r="P49" s="32"/>
      <c r="Q49" s="32"/>
      <c r="R49" s="32"/>
      <c r="S49" s="32"/>
      <c r="BA49" s="63">
        <f>IF(ISBLANK(F49),0,IF(E49="Excess (+)",ROUND(BA48+(BA48*F49),2),IF(E49="Less (-)",ROUND(BA48+(BA48*F49*(-1)),2),0)))</f>
        <v>0</v>
      </c>
      <c r="BB49" s="64">
        <f>ROUND(BA49,0)</f>
        <v>0</v>
      </c>
      <c r="BC49" s="31" t="str">
        <f>SpellNumber(L49,BB49)</f>
        <v> Zero Only</v>
      </c>
      <c r="IE49" s="59"/>
      <c r="IF49" s="59"/>
      <c r="IG49" s="59"/>
      <c r="IH49" s="59"/>
      <c r="II49" s="59"/>
    </row>
    <row r="50" spans="1:243" s="58" customFormat="1" ht="51" customHeight="1">
      <c r="A50" s="42" t="s">
        <v>50</v>
      </c>
      <c r="B50" s="42"/>
      <c r="C50" s="78" t="str">
        <f>SpellNumber($E$2,BB48)</f>
        <v>INR Zero Only</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80"/>
      <c r="IE50" s="59"/>
      <c r="IF50" s="59"/>
      <c r="IG50" s="59"/>
      <c r="IH50" s="59"/>
      <c r="II50" s="59"/>
    </row>
    <row r="51" spans="3:243" s="14" customFormat="1" ht="15">
      <c r="C51" s="60"/>
      <c r="D51" s="60"/>
      <c r="E51" s="60"/>
      <c r="F51" s="60"/>
      <c r="G51" s="60"/>
      <c r="H51" s="60"/>
      <c r="I51" s="60"/>
      <c r="J51" s="60"/>
      <c r="K51" s="60"/>
      <c r="L51" s="60"/>
      <c r="M51" s="60"/>
      <c r="O51" s="60"/>
      <c r="BA51" s="60"/>
      <c r="BC51" s="60"/>
      <c r="IE51" s="15"/>
      <c r="IF51" s="15"/>
      <c r="IG51" s="15"/>
      <c r="IH51" s="15"/>
      <c r="II51" s="15"/>
    </row>
  </sheetData>
  <sheetProtection password="EEC8" sheet="1" selectLockedCells="1"/>
  <mergeCells count="8">
    <mergeCell ref="A9:BC9"/>
    <mergeCell ref="C50:BC50"/>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9">
      <formula1>IF(ISBLANK(F49),$A$3:$C$3,$B$3:$C$3)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9">
      <formula1>IF(E49&lt;&gt;"Select",0,-1)</formula1>
      <formula2>IF(E49&lt;&gt;"Select",99.99,-1)</formula2>
    </dataValidation>
    <dataValidation type="decimal" allowBlank="1" showInputMessage="1" showErrorMessage="1" promptTitle="Rate Entry" prompt="Please enter the Rate in Rupees for this item. " errorTitle="Invaid Entry" error="Only Numeric Values are allowed. " sqref="H47 H37 H39 H4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7 G37 G38:H38 G39 G40:H40 G13:H36 G41 G42:H46">
      <formula1>0</formula1>
      <formula2>999999999999999</formula2>
    </dataValidation>
    <dataValidation type="list" allowBlank="1" showInputMessage="1" showErrorMessage="1" sqref="K30:K33 K23:K24 K35 K26:K28 K13:K21 K37:K47">
      <formula1>"Partial Conversion, Full Conversion"</formula1>
    </dataValidation>
    <dataValidation type="list" allowBlank="1" showInputMessage="1" showErrorMessage="1" sqref="K36 K34 K29 K25 K22">
      <formula1>"Partial Conversion, Fully Conversion"</formula1>
    </dataValidation>
    <dataValidation type="list" allowBlank="1" showInputMessage="1" showErrorMessage="1" sqref="L46 L13 L14 L15 L16 L17 L18 L19 L20 L21 L22 L23 L24 L25 L26 L27 L28 L29 L30 L31 L32 L33 L34 L35 L36 L37 L38 L39 L40 L41 L42 L43 L44 L45 L47">
      <formula1>"INR"</formula1>
    </dataValidation>
    <dataValidation allowBlank="1" showInputMessage="1" showErrorMessage="1" promptTitle="Item Description" prompt="Please enter Item Description in text" sqref="B30:B33 B26:B28 B19:B21 B23:B24"/>
    <dataValidation allowBlank="1" showInputMessage="1" showErrorMessage="1" promptTitle="Addition / Deduction" prompt="Please Choose the correct One" sqref="J13:J47"/>
    <dataValidation type="list" showInputMessage="1" showErrorMessage="1" sqref="I13:I47">
      <formula1>"Excess(+), Less(-)"</formula1>
    </dataValidation>
    <dataValidation type="decimal" allowBlank="1" showInputMessage="1" showErrorMessage="1" errorTitle="Invalid Entry" error="Only Numeric Values are allowed. " sqref="A13:A47">
      <formula1>0</formula1>
      <formula2>999999999999999</formula2>
    </dataValidation>
    <dataValidation allowBlank="1" showInputMessage="1" showErrorMessage="1" promptTitle="Itemcode/Make" prompt="Please enter text" sqref="C13:C47"/>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allowBlank="1" showInputMessage="1" showErrorMessage="1" promptTitle="Units" prompt="Please enter Units in text" sqref="E13:E47"/>
    <dataValidation type="decimal" allowBlank="1" showInputMessage="1" showErrorMessage="1" promptTitle="Quantity" prompt="Please enter the Quantity for this item. " errorTitle="Invalid Entry" error="Only Numeric Values are allowed. " sqref="D13:D47 F13:F4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 M16:M47">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0" sqref="D10"/>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2023-05-25T07:08:47Z</cp:lastPrinted>
  <dcterms:created xsi:type="dcterms:W3CDTF">2009-01-30T06:42:42Z</dcterms:created>
  <dcterms:modified xsi:type="dcterms:W3CDTF">2023-05-25T07:09:21Z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