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<sst xmlns="http://schemas.openxmlformats.org/spreadsheetml/2006/main" count="323" uniqueCount="114">
  <si>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</si>
  <si>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</si>
  <si>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</si>
  <si>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</si>
  <si>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</si>
  <si>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</si>
  <si>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</si>
  <si>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</si>
  <si>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</si>
  <si>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</si>
  <si>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</si>
  <si>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</si>
  <si>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</si>
  <si>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</si>
  <si>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</si>
  <si>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</si>
  <si>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</si>
  <si>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</si>
  <si>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</si>
  <si>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</si>
  <si>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</si>
  <si>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</si>
  <si>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</si>
  <si>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</si>
  <si>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</si>
  <si>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</si>
  <si>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</si>
  <si>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</si>
  <si>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</si>
  <si>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</si>
  <si>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</si>
  <si>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</si>
  <si>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</si>
  <si>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</si>
  <si>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</si>
  <si>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</si>
  <si>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</si>
  <si>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</si>
  <si>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</si>
  <si>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</si>
  <si>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</si>
  <si>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BI01010001010000000000000515BI0100001115</t>
  </si>
  <si>
    <t>item3</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</si>
  <si>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</si>
  <si>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</si>
  <si>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</si>
  <si>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</si>
  <si>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</si>
  <si>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</si>
  <si>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</si>
  <si>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</si>
  <si>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</si>
  <si>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</si>
  <si>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</si>
  <si>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</si>
  <si>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</si>
  <si>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item5</t>
  </si>
  <si>
    <t>Select</t>
  </si>
  <si>
    <t>Full Conversion</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</si>
  <si>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</si>
  <si>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</si>
  <si>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</si>
  <si>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</si>
  <si>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</si>
  <si>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</si>
  <si>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</si>
  <si>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</si>
  <si>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</si>
  <si>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</si>
  <si>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</si>
  <si>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</si>
  <si>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</si>
  <si>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</si>
  <si>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</si>
  <si>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</si>
  <si>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Tender Inviting Authority: Office of the Supdt. Engineer Civil CSIR- IIIM Jammu</t>
  </si>
  <si>
    <t>BI01010001010000000000000515BI0100001116</t>
  </si>
  <si>
    <t>BI01010001010000000000000515BI0100001124</t>
  </si>
  <si>
    <t>Total in Figures</t>
  </si>
  <si>
    <t>Quoted Rate in Words</t>
  </si>
  <si>
    <t>Quoted Rate in Figures</t>
  </si>
  <si>
    <t>Kg</t>
  </si>
  <si>
    <t>Sqm</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</si>
  <si>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All kinds of soil.</t>
  </si>
  <si>
    <t>Filling available excavated earth (excluding rock) in trenches, plinth, sides of foundations etc. in layers not exceeding 20cm in depth, consolidating each deposited layer by ramming and watering, lead up to 50 m and lift upto 1.5 m.</t>
  </si>
  <si>
    <t>Providing and laying in position cement concrete of specified grade excluding the cost of centering and shuttering - All work up to plinth level :</t>
  </si>
  <si>
    <t>1:5:10 (1 cement : 5 coarse sand (zone-III): 10 graded stone aggregate 40 mm nominal size)</t>
  </si>
  <si>
    <t>Steel reinforcement for R.C.C. work including straightening, cutting, bending, placing in position and binding all complete upto plinth level. Thermo-Mechanically Treated bars of grade Fe-500D or more.</t>
  </si>
  <si>
    <t xml:space="preserve">Finishing walls with water proofing cement paint of required shade :New work (Two or more coats applied @ 3.84 kg/10 sqm). </t>
  </si>
  <si>
    <t xml:space="preserve">Structural steel work riveted, bolted or welded in built up sections, trusses and framed work, including cutting, hoisting, fixing in position and applying a priming coat of approved steel primer all complete. </t>
  </si>
  <si>
    <t>Cum</t>
  </si>
  <si>
    <t>Contract No:  e-NIT no. 12-Works(229)-93-2K19</t>
  </si>
  <si>
    <t>Demolishing cement concrete manually/ by mechanical means including disposal of material within 50 metres lead as per direction of Engineer - in - charge. Nominal concrete 1:3:6 or richer mix (i/c equivalent design mix)</t>
  </si>
  <si>
    <t>1:1½:3 (1 Cement: 1½ coarse sand (zone-III) : 3 graded stone aggregate 20 mm nominal size)</t>
  </si>
  <si>
    <t>1:2:4 (1 cement : 2 coarse sand (zone-III) : 4 graded stone aggregate 20 mm nominal size)</t>
  </si>
  <si>
    <t>Providing and laying in position specified grade of reinforced cement concrete, excluding the cost of centering, shuttering, finishing and reinforcement - All work up to plinth level : 1:1.5:3 (1 cement : 1.5 coarse sand(zone-III) : 3 graded stone aggregate 20 mm nominal size)</t>
  </si>
  <si>
    <t xml:space="preserve">Centering and shuttering including strutting, propping etc. and removal of form work for :Foundations, footings, bases for columns, </t>
  </si>
  <si>
    <t>Brick work with common burnt clay F.P.S. (non modular) bricks of class designation 7.5 in foundation and plinth in: Cement mortar 1:6 (1 cement : 6 coarse sand)</t>
  </si>
  <si>
    <t>Brick work with common burnt clay F.P.S. (non modular) bricks of class designation 7.5 in superstructure above plinth level up to floor V level in all shapes and sizes in :Cement mortar 1:6 (1 cement : 6 coarse sand)</t>
  </si>
  <si>
    <t>Random rubble masonry with hard stone in foundation and plinth including levelling up with cement concrete 1:6:12 (1 cement : 6 coarse sand : 12 graded stone aggregate 20 mm nominal size) upto plinth level with : Cement mortar 1:6 (1 cement : 6 coarse sand)</t>
  </si>
  <si>
    <t>Steel work in built up tubular (round, square or rectangular hollow tubes etc.) trusses etc., including cutting, hoisting, fixing in position and applying a priming coat of  pproved steel primer, including welding and bolted with special shaped washers etc. complete.  Hot finished welded type tubes</t>
  </si>
  <si>
    <t>12 mm cement plaster of mix : 1:6 (1 cement: 6 fine sand)</t>
  </si>
  <si>
    <t>Pointing on stone work with cement mortar 1:3 (1 cement : 3 fine sand) : Flush/ Ruled pointing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</si>
  <si>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 With cement mortar 1:4 (1 cement : 4 fine sand)</t>
  </si>
  <si>
    <t>Painting with synthetic enamel paint of approved brand and manufacture of required colour to give an even shade :Two or more coats on new work over an under coat of suitable shade with ordinary paint of approved brand and manufacture</t>
  </si>
  <si>
    <t xml:space="preserve">Preparation and consolidation of sub grade with power road roller of 8 to 12 tonne capacity after excavating earth to an average of 22.5 cm depth, dressing to camber and consolidating with road roller including making good the undulations etc. and re-rolling the sub grade and disposal of surplus earthwith lead upto 50 metres. </t>
  </si>
  <si>
    <t>Basic Rates of Hire charge &amp; Mdays. (hire – charges include cost of services of operating staff and supply of lubricating oil.)</t>
  </si>
  <si>
    <t xml:space="preserve">Tractor with trolley. </t>
  </si>
  <si>
    <t xml:space="preserve">Hydraulic Excavator of 1 cum bucket (3D)/JCV with driver and fuel. </t>
  </si>
  <si>
    <t>Demolishing brick work manually/ by mechanical means including stacking of serviceable material and disposal of unserviceable material within 50 metres lead as per  direction of Engineer-in-charge.In cement mortar</t>
  </si>
  <si>
    <t xml:space="preserve">Providing and fixing G.I. chain link fabric fencing of required width in mesh size 50x50 mm including strengthening with 2 mm dia wire or nuts, bolts and washers as required complete as per the direction of Engineer-in-charge.  Made of G.I. wire of dia 4 mm </t>
  </si>
  <si>
    <t xml:space="preserve">Name of Work:   Extension and repair of existing four-wheeler parking space linking it with Animal House road at CSIR-IIIM, Jammu
</t>
  </si>
  <si>
    <t>Day</t>
  </si>
  <si>
    <t>Hrs.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</si>
</sst>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0" fontId="3" fillId="0" borderId="13" xfId="58" applyNumberFormat="1" applyFont="1" applyFill="1" applyBorder="1" applyAlignment="1">
      <alignment horizontal="justify" vertical="top" wrapText="1"/>
      <protection/>
    </xf>
    <xf numFmtId="0" fontId="2" fillId="0" borderId="13" xfId="58" applyNumberFormat="1" applyFont="1" applyFill="1" applyBorder="1" applyAlignment="1">
      <alignment horizontal="justify" vertical="top" wrapText="1"/>
      <protection/>
    </xf>
    <xf numFmtId="0" fontId="3" fillId="0" borderId="13" xfId="57" applyNumberFormat="1" applyFont="1" applyFill="1" applyBorder="1" applyAlignment="1">
      <alignment horizontal="justify" vertical="top" wrapText="1"/>
      <protection/>
    </xf>
    <xf numFmtId="0" fontId="3" fillId="0" borderId="13" xfId="57" applyNumberFormat="1" applyFont="1" applyFill="1" applyBorder="1" applyAlignment="1">
      <alignment horizontal="center"/>
      <protection/>
    </xf>
    <xf numFmtId="2" fontId="3" fillId="0" borderId="13" xfId="58" applyNumberFormat="1" applyFont="1" applyFill="1" applyBorder="1" applyAlignment="1">
      <alignment horizontal="center"/>
      <protection/>
    </xf>
    <xf numFmtId="0" fontId="2" fillId="0" borderId="13" xfId="57" applyNumberFormat="1" applyFont="1" applyFill="1" applyBorder="1" applyAlignment="1" applyProtection="1">
      <alignment horizontal="center"/>
      <protection locked="0"/>
    </xf>
    <xf numFmtId="0" fontId="2" fillId="0" borderId="13" xfId="57" applyNumberFormat="1" applyFont="1" applyFill="1" applyBorder="1" applyAlignment="1" applyProtection="1">
      <alignment horizontal="center"/>
      <protection/>
    </xf>
    <xf numFmtId="0" fontId="3" fillId="0" borderId="13" xfId="58" applyNumberFormat="1" applyFont="1" applyFill="1" applyBorder="1" applyAlignment="1">
      <alignment horizontal="center"/>
      <protection/>
    </xf>
    <xf numFmtId="2" fontId="2" fillId="33" borderId="13" xfId="57" applyNumberFormat="1" applyFont="1" applyFill="1" applyBorder="1" applyAlignment="1" applyProtection="1">
      <alignment horizontal="center"/>
      <protection locked="0"/>
    </xf>
    <xf numFmtId="0" fontId="3" fillId="0" borderId="13" xfId="57" applyNumberFormat="1" applyFont="1" applyFill="1" applyBorder="1" applyAlignment="1" applyProtection="1">
      <alignment horizontal="center"/>
      <protection/>
    </xf>
    <xf numFmtId="2" fontId="2" fillId="0" borderId="16" xfId="58" applyNumberFormat="1" applyFont="1" applyFill="1" applyBorder="1" applyAlignment="1">
      <alignment horizontal="right"/>
      <protection/>
    </xf>
    <xf numFmtId="0" fontId="3" fillId="0" borderId="13" xfId="58" applyNumberFormat="1" applyFont="1" applyFill="1" applyBorder="1" applyAlignment="1">
      <alignment wrapText="1"/>
      <protection/>
    </xf>
    <xf numFmtId="172" fontId="2" fillId="0" borderId="16" xfId="58" applyNumberFormat="1" applyFont="1" applyFill="1" applyBorder="1" applyAlignment="1">
      <alignment horizontal="right"/>
      <protection/>
    </xf>
    <xf numFmtId="0" fontId="3" fillId="0" borderId="10" xfId="0" applyFont="1" applyFill="1" applyBorder="1" applyAlignment="1">
      <alignment horizontal="justify" vertical="top" wrapText="1"/>
    </xf>
    <xf numFmtId="0" fontId="3" fillId="0" borderId="15" xfId="0" applyFont="1" applyFill="1" applyBorder="1" applyAlignment="1">
      <alignment horizontal="left" vertical="top" wrapText="1"/>
    </xf>
    <xf numFmtId="2" fontId="3" fillId="0" borderId="13" xfId="0" applyNumberFormat="1" applyFont="1" applyFill="1" applyBorder="1" applyAlignment="1">
      <alignment horizontal="center"/>
    </xf>
    <xf numFmtId="2" fontId="3" fillId="0" borderId="14" xfId="0" applyNumberFormat="1" applyFont="1" applyFill="1" applyBorder="1" applyAlignment="1">
      <alignment horizontal="center"/>
    </xf>
    <xf numFmtId="173" fontId="3" fillId="0" borderId="13" xfId="58" applyNumberFormat="1" applyFont="1" applyFill="1" applyBorder="1" applyAlignment="1">
      <alignment horizontal="center" vertical="top"/>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2095500</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2"/>
  <sheetViews>
    <sheetView showGridLines="0" zoomScale="85" zoomScaleNormal="85" zoomScalePageLayoutView="0" workbookViewId="0" topLeftCell="A1">
      <selection activeCell="A7" sqref="A7:BC7"/>
    </sheetView>
  </sheetViews>
  <sheetFormatPr defaultColWidth="9.140625" defaultRowHeight="15"/>
  <cols>
    <col min="1" max="1" width="15.00390625" style="50" customWidth="1"/>
    <col min="2" max="2" width="99.7109375" style="50" customWidth="1"/>
    <col min="3" max="3" width="0.2890625" style="50" customWidth="1"/>
    <col min="4" max="4" width="13.8515625" style="50" customWidth="1"/>
    <col min="5" max="5" width="11.28125" style="50" customWidth="1"/>
    <col min="6" max="6" width="36.8515625" style="50" hidden="1" customWidth="1"/>
    <col min="7" max="7" width="14.140625" style="50" hidden="1" customWidth="1"/>
    <col min="8" max="9" width="12.140625" style="50" hidden="1" customWidth="1"/>
    <col min="10" max="10" width="9.00390625" style="50" hidden="1" customWidth="1"/>
    <col min="11" max="11" width="19.57421875" style="50" hidden="1" customWidth="1"/>
    <col min="12" max="12" width="34.8515625" style="50" hidden="1" customWidth="1"/>
    <col min="13" max="13" width="19.00390625" style="50" customWidth="1"/>
    <col min="14" max="14" width="15.28125" style="51" hidden="1" customWidth="1"/>
    <col min="15" max="15" width="14.28125" style="50" hidden="1" customWidth="1"/>
    <col min="16" max="16" width="17.28125" style="50" hidden="1" customWidth="1"/>
    <col min="17" max="17" width="18.421875" style="50" hidden="1" customWidth="1"/>
    <col min="18" max="18" width="17.421875" style="50" hidden="1" customWidth="1"/>
    <col min="19" max="19" width="14.7109375" style="50" hidden="1" customWidth="1"/>
    <col min="20" max="20" width="14.8515625" style="50" hidden="1" customWidth="1"/>
    <col min="21" max="21" width="16.421875" style="50" hidden="1" customWidth="1"/>
    <col min="22" max="22" width="13.00390625" style="50" hidden="1" customWidth="1"/>
    <col min="23" max="51" width="9.140625" style="50" hidden="1" customWidth="1"/>
    <col min="52" max="52" width="19.57421875" style="50" hidden="1" customWidth="1"/>
    <col min="53" max="53" width="29.7109375" style="50" hidden="1" customWidth="1"/>
    <col min="54" max="54" width="22.57421875" style="50" customWidth="1"/>
    <col min="55" max="55" width="28.00390625" style="50" customWidth="1"/>
    <col min="56" max="238" width="9.140625" style="50" customWidth="1"/>
    <col min="239" max="243" width="9.140625" style="52" customWidth="1"/>
    <col min="244" max="16384" width="9.140625" style="50" customWidth="1"/>
  </cols>
  <sheetData>
    <row r="1" spans="1:243" s="1" customFormat="1" ht="25.5" customHeight="1">
      <c r="A1" s="83" t="str">
        <f>B2&amp;" BoQ"</f>
        <v>Item Rate BoQ</v>
      </c>
      <c r="B1" s="83"/>
      <c r="C1" s="83"/>
      <c r="D1" s="83"/>
      <c r="E1" s="83"/>
      <c r="F1" s="83"/>
      <c r="G1" s="83"/>
      <c r="H1" s="83"/>
      <c r="I1" s="83"/>
      <c r="J1" s="83"/>
      <c r="K1" s="83"/>
      <c r="L1" s="83"/>
      <c r="O1" s="2"/>
      <c r="P1" s="2"/>
      <c r="Q1" s="3"/>
      <c r="IE1" s="3"/>
      <c r="IF1" s="3"/>
      <c r="IG1" s="3"/>
      <c r="IH1" s="3"/>
      <c r="II1" s="3"/>
    </row>
    <row r="2" spans="1:17" s="1" customFormat="1" ht="25.5" customHeight="1" hidden="1">
      <c r="A2" s="4" t="s">
        <v>3</v>
      </c>
      <c r="B2" s="4" t="s">
        <v>4</v>
      </c>
      <c r="C2" s="56" t="s">
        <v>5</v>
      </c>
      <c r="D2" s="56"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4" t="s">
        <v>75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7"/>
      <c r="IF4" s="7"/>
      <c r="IG4" s="7"/>
      <c r="IH4" s="7"/>
      <c r="II4" s="7"/>
    </row>
    <row r="5" spans="1:243" s="6" customFormat="1" ht="30.75" customHeight="1">
      <c r="A5" s="84" t="s">
        <v>111</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7"/>
      <c r="IF5" s="7"/>
      <c r="IG5" s="7"/>
      <c r="IH5" s="7"/>
      <c r="II5" s="7"/>
    </row>
    <row r="6" spans="1:243" s="6" customFormat="1" ht="30.75" customHeight="1">
      <c r="A6" s="84" t="s">
        <v>91</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7"/>
      <c r="IF6" s="7"/>
      <c r="IG6" s="7"/>
      <c r="IH6" s="7"/>
      <c r="II6" s="7"/>
    </row>
    <row r="7" spans="1:243" s="6" customFormat="1" ht="29.25" customHeight="1" hidden="1">
      <c r="A7" s="85" t="s">
        <v>10</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7"/>
      <c r="IF7" s="7"/>
      <c r="IG7" s="7"/>
      <c r="IH7" s="7"/>
      <c r="II7" s="7"/>
    </row>
    <row r="8" spans="1:243" s="9" customFormat="1" ht="61.5" customHeight="1">
      <c r="A8" s="8" t="s">
        <v>59</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10"/>
      <c r="IF8" s="10"/>
      <c r="IG8" s="10"/>
      <c r="IH8" s="10"/>
      <c r="II8" s="10"/>
    </row>
    <row r="9" spans="1:243" s="11" customFormat="1" ht="61.5" customHeight="1">
      <c r="A9" s="80" t="s">
        <v>11</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62</v>
      </c>
      <c r="G11" s="13"/>
      <c r="H11" s="13"/>
      <c r="I11" s="13" t="s">
        <v>21</v>
      </c>
      <c r="J11" s="13" t="s">
        <v>22</v>
      </c>
      <c r="K11" s="13" t="s">
        <v>23</v>
      </c>
      <c r="L11" s="13" t="s">
        <v>24</v>
      </c>
      <c r="M11" s="16" t="s">
        <v>61</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60</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6" customFormat="1" ht="66.75" customHeight="1">
      <c r="A13" s="76">
        <v>1</v>
      </c>
      <c r="B13" s="72" t="s">
        <v>92</v>
      </c>
      <c r="C13" s="20" t="s">
        <v>41</v>
      </c>
      <c r="D13" s="74">
        <v>5.4</v>
      </c>
      <c r="E13" s="74" t="s">
        <v>90</v>
      </c>
      <c r="F13" s="63">
        <v>0</v>
      </c>
      <c r="G13" s="64"/>
      <c r="H13" s="65"/>
      <c r="I13" s="66" t="s">
        <v>38</v>
      </c>
      <c r="J13" s="62">
        <f aca="true" t="shared" si="0" ref="J13:J20">IF(I13="Less(-)",-1,1)</f>
        <v>1</v>
      </c>
      <c r="K13" s="64" t="s">
        <v>58</v>
      </c>
      <c r="L13" s="64" t="s">
        <v>7</v>
      </c>
      <c r="M13" s="67"/>
      <c r="N13" s="28"/>
      <c r="O13" s="28"/>
      <c r="P13" s="29"/>
      <c r="Q13" s="28"/>
      <c r="R13" s="28"/>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57">
        <f aca="true" t="shared" si="1" ref="BA13:BA20">total_amount_ba($B$2,$D$2,D13,F13,J13,K13,M13)</f>
        <v>0</v>
      </c>
      <c r="BB13" s="69">
        <f aca="true" t="shared" si="2" ref="BB13:BB20">BA13+SUM(N13:AZ13)</f>
        <v>0</v>
      </c>
      <c r="BC13" s="70" t="str">
        <f aca="true" t="shared" si="3" ref="BC13:BC20">SpellNumber(L13,BB13)</f>
        <v>INR Zero Only</v>
      </c>
      <c r="IE13" s="27">
        <v>1.01</v>
      </c>
      <c r="IF13" s="27" t="s">
        <v>39</v>
      </c>
      <c r="IG13" s="27" t="s">
        <v>35</v>
      </c>
      <c r="IH13" s="27">
        <v>123.223</v>
      </c>
      <c r="II13" s="27" t="s">
        <v>37</v>
      </c>
    </row>
    <row r="14" spans="1:243" s="26" customFormat="1" ht="66.75" customHeight="1">
      <c r="A14" s="76">
        <v>2</v>
      </c>
      <c r="B14" s="72" t="s">
        <v>109</v>
      </c>
      <c r="C14" s="20" t="s">
        <v>76</v>
      </c>
      <c r="D14" s="74">
        <v>9.83</v>
      </c>
      <c r="E14" s="74" t="s">
        <v>90</v>
      </c>
      <c r="F14" s="63">
        <v>0</v>
      </c>
      <c r="G14" s="64"/>
      <c r="H14" s="65"/>
      <c r="I14" s="66" t="s">
        <v>38</v>
      </c>
      <c r="J14" s="62">
        <f>IF(I14="Less(-)",-1,1)</f>
        <v>1</v>
      </c>
      <c r="K14" s="64" t="s">
        <v>58</v>
      </c>
      <c r="L14" s="64" t="s">
        <v>7</v>
      </c>
      <c r="M14" s="67"/>
      <c r="N14" s="28"/>
      <c r="O14" s="28"/>
      <c r="P14" s="29"/>
      <c r="Q14" s="28"/>
      <c r="R14" s="28"/>
      <c r="S14" s="30"/>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57">
        <f>total_amount_ba($B$2,$D$2,D14,F14,J14,K14,M14)</f>
        <v>0</v>
      </c>
      <c r="BB14" s="69">
        <f>BA14+SUM(N14:AZ14)</f>
        <v>0</v>
      </c>
      <c r="BC14" s="70" t="str">
        <f>SpellNumber(L14,BB14)</f>
        <v>INR Zero Only</v>
      </c>
      <c r="IE14" s="27">
        <v>1.01</v>
      </c>
      <c r="IF14" s="27" t="s">
        <v>39</v>
      </c>
      <c r="IG14" s="27" t="s">
        <v>35</v>
      </c>
      <c r="IH14" s="27">
        <v>123.223</v>
      </c>
      <c r="II14" s="27" t="s">
        <v>37</v>
      </c>
    </row>
    <row r="15" spans="1:243" s="26" customFormat="1" ht="66.75" customHeight="1">
      <c r="A15" s="76">
        <v>3</v>
      </c>
      <c r="B15" s="72" t="s">
        <v>83</v>
      </c>
      <c r="C15" s="20" t="s">
        <v>45</v>
      </c>
      <c r="D15" s="74">
        <v>54</v>
      </c>
      <c r="E15" s="74" t="s">
        <v>90</v>
      </c>
      <c r="F15" s="63">
        <v>0</v>
      </c>
      <c r="G15" s="64"/>
      <c r="H15" s="65"/>
      <c r="I15" s="66" t="s">
        <v>38</v>
      </c>
      <c r="J15" s="62">
        <f>IF(I15="Less(-)",-1,1)</f>
        <v>1</v>
      </c>
      <c r="K15" s="64" t="s">
        <v>58</v>
      </c>
      <c r="L15" s="64" t="s">
        <v>7</v>
      </c>
      <c r="M15" s="67"/>
      <c r="N15" s="28"/>
      <c r="O15" s="28"/>
      <c r="P15" s="29"/>
      <c r="Q15" s="28"/>
      <c r="R15" s="28"/>
      <c r="S15" s="30"/>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57">
        <f>total_amount_ba($B$2,$D$2,D15,F15,J15,K15,M15)</f>
        <v>0</v>
      </c>
      <c r="BB15" s="69">
        <f>BA15+SUM(N15:AZ15)</f>
        <v>0</v>
      </c>
      <c r="BC15" s="70" t="str">
        <f>SpellNumber(L15,BB15)</f>
        <v>INR Zero Only</v>
      </c>
      <c r="IE15" s="27">
        <v>1.01</v>
      </c>
      <c r="IF15" s="27" t="s">
        <v>39</v>
      </c>
      <c r="IG15" s="27" t="s">
        <v>35</v>
      </c>
      <c r="IH15" s="27">
        <v>123.223</v>
      </c>
      <c r="II15" s="27" t="s">
        <v>37</v>
      </c>
    </row>
    <row r="16" spans="1:243" s="26" customFormat="1" ht="57.75" customHeight="1">
      <c r="A16" s="76">
        <v>4</v>
      </c>
      <c r="B16" s="59" t="s">
        <v>84</v>
      </c>
      <c r="C16" s="20" t="s">
        <v>46</v>
      </c>
      <c r="D16" s="63">
        <v>10.8</v>
      </c>
      <c r="E16" s="75" t="s">
        <v>90</v>
      </c>
      <c r="F16" s="63">
        <v>0</v>
      </c>
      <c r="G16" s="64"/>
      <c r="H16" s="64"/>
      <c r="I16" s="66" t="s">
        <v>38</v>
      </c>
      <c r="J16" s="62">
        <f t="shared" si="0"/>
        <v>1</v>
      </c>
      <c r="K16" s="64" t="s">
        <v>58</v>
      </c>
      <c r="L16" s="64" t="s">
        <v>7</v>
      </c>
      <c r="M16" s="67"/>
      <c r="N16" s="28"/>
      <c r="O16" s="28"/>
      <c r="P16" s="29"/>
      <c r="Q16" s="28"/>
      <c r="R16" s="28"/>
      <c r="S16" s="30"/>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57">
        <f t="shared" si="1"/>
        <v>0</v>
      </c>
      <c r="BB16" s="69">
        <f t="shared" si="2"/>
        <v>0</v>
      </c>
      <c r="BC16" s="70" t="str">
        <f t="shared" si="3"/>
        <v>INR Zero Only</v>
      </c>
      <c r="IE16" s="27">
        <v>1.01</v>
      </c>
      <c r="IF16" s="27" t="s">
        <v>39</v>
      </c>
      <c r="IG16" s="27" t="s">
        <v>35</v>
      </c>
      <c r="IH16" s="27">
        <v>123.223</v>
      </c>
      <c r="II16" s="27" t="s">
        <v>37</v>
      </c>
    </row>
    <row r="17" spans="1:243" s="26" customFormat="1" ht="35.25" customHeight="1">
      <c r="A17" s="76">
        <v>5</v>
      </c>
      <c r="B17" s="60" t="s">
        <v>85</v>
      </c>
      <c r="C17" s="20" t="s">
        <v>47</v>
      </c>
      <c r="D17" s="63"/>
      <c r="E17" s="62"/>
      <c r="F17" s="66"/>
      <c r="G17" s="65"/>
      <c r="H17" s="65"/>
      <c r="I17" s="66"/>
      <c r="J17" s="62"/>
      <c r="K17" s="64"/>
      <c r="L17" s="64"/>
      <c r="M17" s="68"/>
      <c r="N17" s="21"/>
      <c r="O17" s="21"/>
      <c r="P17" s="22"/>
      <c r="Q17" s="21"/>
      <c r="R17" s="21"/>
      <c r="S17" s="23"/>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24"/>
      <c r="BB17" s="71"/>
      <c r="BC17" s="70"/>
      <c r="IE17" s="27">
        <v>1</v>
      </c>
      <c r="IF17" s="27" t="s">
        <v>34</v>
      </c>
      <c r="IG17" s="27" t="s">
        <v>35</v>
      </c>
      <c r="IH17" s="27">
        <v>10</v>
      </c>
      <c r="II17" s="27" t="s">
        <v>36</v>
      </c>
    </row>
    <row r="18" spans="1:243" s="26" customFormat="1" ht="27.75" customHeight="1">
      <c r="A18" s="19">
        <v>5.1</v>
      </c>
      <c r="B18" s="59" t="s">
        <v>93</v>
      </c>
      <c r="C18" s="20" t="s">
        <v>48</v>
      </c>
      <c r="D18" s="63">
        <v>96.75</v>
      </c>
      <c r="E18" s="62" t="s">
        <v>90</v>
      </c>
      <c r="F18" s="63">
        <v>0</v>
      </c>
      <c r="G18" s="64"/>
      <c r="H18" s="65"/>
      <c r="I18" s="66" t="s">
        <v>38</v>
      </c>
      <c r="J18" s="62">
        <f t="shared" si="0"/>
        <v>1</v>
      </c>
      <c r="K18" s="64" t="s">
        <v>58</v>
      </c>
      <c r="L18" s="64" t="s">
        <v>7</v>
      </c>
      <c r="M18" s="67"/>
      <c r="N18" s="28"/>
      <c r="O18" s="28"/>
      <c r="P18" s="29"/>
      <c r="Q18" s="28"/>
      <c r="R18" s="28"/>
      <c r="S18" s="30"/>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57">
        <f t="shared" si="1"/>
        <v>0</v>
      </c>
      <c r="BB18" s="69">
        <f t="shared" si="2"/>
        <v>0</v>
      </c>
      <c r="BC18" s="70" t="str">
        <f t="shared" si="3"/>
        <v>INR Zero Only</v>
      </c>
      <c r="IE18" s="27">
        <v>1.01</v>
      </c>
      <c r="IF18" s="27" t="s">
        <v>39</v>
      </c>
      <c r="IG18" s="27" t="s">
        <v>35</v>
      </c>
      <c r="IH18" s="27">
        <v>123.223</v>
      </c>
      <c r="II18" s="27" t="s">
        <v>37</v>
      </c>
    </row>
    <row r="19" spans="1:243" s="26" customFormat="1" ht="27.75" customHeight="1">
      <c r="A19" s="19">
        <v>5.2</v>
      </c>
      <c r="B19" s="59" t="s">
        <v>94</v>
      </c>
      <c r="C19" s="20" t="s">
        <v>49</v>
      </c>
      <c r="D19" s="63">
        <v>2.77</v>
      </c>
      <c r="E19" s="62" t="s">
        <v>90</v>
      </c>
      <c r="F19" s="63">
        <v>0</v>
      </c>
      <c r="G19" s="64"/>
      <c r="H19" s="65"/>
      <c r="I19" s="66" t="s">
        <v>38</v>
      </c>
      <c r="J19" s="62">
        <f>IF(I19="Less(-)",-1,1)</f>
        <v>1</v>
      </c>
      <c r="K19" s="64" t="s">
        <v>58</v>
      </c>
      <c r="L19" s="64" t="s">
        <v>7</v>
      </c>
      <c r="M19" s="67"/>
      <c r="N19" s="28"/>
      <c r="O19" s="28"/>
      <c r="P19" s="29"/>
      <c r="Q19" s="28"/>
      <c r="R19" s="28"/>
      <c r="S19" s="30"/>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57">
        <f>total_amount_ba($B$2,$D$2,D19,F19,J19,K19,M19)</f>
        <v>0</v>
      </c>
      <c r="BB19" s="69">
        <f>BA19+SUM(N19:AZ19)</f>
        <v>0</v>
      </c>
      <c r="BC19" s="70" t="str">
        <f>SpellNumber(L19,BB19)</f>
        <v>INR Zero Only</v>
      </c>
      <c r="IE19" s="27">
        <v>1.01</v>
      </c>
      <c r="IF19" s="27" t="s">
        <v>39</v>
      </c>
      <c r="IG19" s="27" t="s">
        <v>35</v>
      </c>
      <c r="IH19" s="27">
        <v>123.223</v>
      </c>
      <c r="II19" s="27" t="s">
        <v>37</v>
      </c>
    </row>
    <row r="20" spans="1:243" s="26" customFormat="1" ht="27.75" customHeight="1">
      <c r="A20" s="19">
        <v>5.3</v>
      </c>
      <c r="B20" s="59" t="s">
        <v>86</v>
      </c>
      <c r="C20" s="20" t="s">
        <v>50</v>
      </c>
      <c r="D20" s="63">
        <v>71.29</v>
      </c>
      <c r="E20" s="62" t="s">
        <v>90</v>
      </c>
      <c r="F20" s="63">
        <v>0</v>
      </c>
      <c r="G20" s="64"/>
      <c r="H20" s="65"/>
      <c r="I20" s="66" t="s">
        <v>38</v>
      </c>
      <c r="J20" s="62">
        <f t="shared" si="0"/>
        <v>1</v>
      </c>
      <c r="K20" s="64" t="s">
        <v>58</v>
      </c>
      <c r="L20" s="64" t="s">
        <v>7</v>
      </c>
      <c r="M20" s="67"/>
      <c r="N20" s="28"/>
      <c r="O20" s="28"/>
      <c r="P20" s="29"/>
      <c r="Q20" s="28"/>
      <c r="R20" s="28"/>
      <c r="S20" s="30"/>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57">
        <f t="shared" si="1"/>
        <v>0</v>
      </c>
      <c r="BB20" s="69">
        <f t="shared" si="2"/>
        <v>0</v>
      </c>
      <c r="BC20" s="70" t="str">
        <f t="shared" si="3"/>
        <v>INR Zero Only</v>
      </c>
      <c r="IE20" s="27">
        <v>1.01</v>
      </c>
      <c r="IF20" s="27" t="s">
        <v>39</v>
      </c>
      <c r="IG20" s="27" t="s">
        <v>35</v>
      </c>
      <c r="IH20" s="27">
        <v>123.223</v>
      </c>
      <c r="II20" s="27" t="s">
        <v>37</v>
      </c>
    </row>
    <row r="21" spans="1:243" s="26" customFormat="1" ht="70.5" customHeight="1">
      <c r="A21" s="76">
        <v>6</v>
      </c>
      <c r="B21" s="59" t="s">
        <v>95</v>
      </c>
      <c r="C21" s="20" t="s">
        <v>51</v>
      </c>
      <c r="D21" s="63">
        <v>4.39</v>
      </c>
      <c r="E21" s="62" t="s">
        <v>90</v>
      </c>
      <c r="F21" s="63">
        <v>0</v>
      </c>
      <c r="G21" s="64"/>
      <c r="H21" s="64"/>
      <c r="I21" s="66" t="s">
        <v>38</v>
      </c>
      <c r="J21" s="62">
        <f>IF(I21="Less(-)",-1,1)</f>
        <v>1</v>
      </c>
      <c r="K21" s="64" t="s">
        <v>58</v>
      </c>
      <c r="L21" s="64" t="s">
        <v>7</v>
      </c>
      <c r="M21" s="67"/>
      <c r="N21" s="28"/>
      <c r="O21" s="28"/>
      <c r="P21" s="29"/>
      <c r="Q21" s="28"/>
      <c r="R21" s="28"/>
      <c r="S21" s="30"/>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57">
        <f>total_amount_ba($B$2,$D$2,D21,F21,J21,K21,M21)</f>
        <v>0</v>
      </c>
      <c r="BB21" s="69">
        <f>BA21+SUM(N21:AZ21)</f>
        <v>0</v>
      </c>
      <c r="BC21" s="70" t="str">
        <f>SpellNumber(L21,BB21)</f>
        <v>INR Zero Only</v>
      </c>
      <c r="IE21" s="27">
        <v>2</v>
      </c>
      <c r="IF21" s="27" t="s">
        <v>34</v>
      </c>
      <c r="IG21" s="27" t="s">
        <v>42</v>
      </c>
      <c r="IH21" s="27">
        <v>10</v>
      </c>
      <c r="II21" s="27" t="s">
        <v>37</v>
      </c>
    </row>
    <row r="22" spans="1:243" s="26" customFormat="1" ht="42" customHeight="1">
      <c r="A22" s="76">
        <v>7</v>
      </c>
      <c r="B22" s="59" t="s">
        <v>87</v>
      </c>
      <c r="C22" s="20" t="s">
        <v>77</v>
      </c>
      <c r="D22" s="63">
        <v>351</v>
      </c>
      <c r="E22" s="62" t="s">
        <v>81</v>
      </c>
      <c r="F22" s="63">
        <v>0</v>
      </c>
      <c r="G22" s="64"/>
      <c r="H22" s="64"/>
      <c r="I22" s="66" t="s">
        <v>38</v>
      </c>
      <c r="J22" s="62">
        <f>IF(I22="Less(-)",-1,1)</f>
        <v>1</v>
      </c>
      <c r="K22" s="64" t="s">
        <v>58</v>
      </c>
      <c r="L22" s="64" t="s">
        <v>7</v>
      </c>
      <c r="M22" s="67"/>
      <c r="N22" s="28"/>
      <c r="O22" s="28"/>
      <c r="P22" s="29"/>
      <c r="Q22" s="28"/>
      <c r="R22" s="28"/>
      <c r="S22" s="30"/>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57">
        <f>total_amount_ba($B$2,$D$2,D22,F22,J22,K22,M22)</f>
        <v>0</v>
      </c>
      <c r="BB22" s="69">
        <f>BA22+SUM(N22:AZ22)</f>
        <v>0</v>
      </c>
      <c r="BC22" s="70" t="str">
        <f>SpellNumber(L22,BB22)</f>
        <v>INR Zero Only</v>
      </c>
      <c r="IE22" s="27">
        <v>2</v>
      </c>
      <c r="IF22" s="27" t="s">
        <v>34</v>
      </c>
      <c r="IG22" s="27" t="s">
        <v>42</v>
      </c>
      <c r="IH22" s="27">
        <v>10</v>
      </c>
      <c r="II22" s="27" t="s">
        <v>37</v>
      </c>
    </row>
    <row r="23" spans="1:243" s="26" customFormat="1" ht="57" customHeight="1">
      <c r="A23" s="76">
        <v>8</v>
      </c>
      <c r="B23" s="61" t="s">
        <v>96</v>
      </c>
      <c r="C23" s="20" t="s">
        <v>52</v>
      </c>
      <c r="D23" s="63">
        <v>19.5</v>
      </c>
      <c r="E23" s="62" t="s">
        <v>82</v>
      </c>
      <c r="F23" s="63">
        <v>0</v>
      </c>
      <c r="G23" s="64"/>
      <c r="H23" s="64"/>
      <c r="I23" s="66" t="s">
        <v>38</v>
      </c>
      <c r="J23" s="62">
        <f aca="true" t="shared" si="4" ref="J23:J29">IF(I23="Less(-)",-1,1)</f>
        <v>1</v>
      </c>
      <c r="K23" s="64" t="s">
        <v>58</v>
      </c>
      <c r="L23" s="64" t="s">
        <v>7</v>
      </c>
      <c r="M23" s="67"/>
      <c r="N23" s="28"/>
      <c r="O23" s="28"/>
      <c r="P23" s="29"/>
      <c r="Q23" s="28"/>
      <c r="R23" s="28"/>
      <c r="S23" s="30"/>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57">
        <f aca="true" t="shared" si="5" ref="BA23:BA29">total_amount_ba($B$2,$D$2,D23,F23,J23,K23,M23)</f>
        <v>0</v>
      </c>
      <c r="BB23" s="69">
        <f aca="true" t="shared" si="6" ref="BB23:BB29">BA23+SUM(N23:AZ23)</f>
        <v>0</v>
      </c>
      <c r="BC23" s="70" t="str">
        <f aca="true" t="shared" si="7" ref="BC23:BC29">SpellNumber(L23,BB23)</f>
        <v>INR Zero Only</v>
      </c>
      <c r="IE23" s="27">
        <v>3</v>
      </c>
      <c r="IF23" s="27" t="s">
        <v>43</v>
      </c>
      <c r="IG23" s="27" t="s">
        <v>44</v>
      </c>
      <c r="IH23" s="27">
        <v>10</v>
      </c>
      <c r="II23" s="27" t="s">
        <v>37</v>
      </c>
    </row>
    <row r="24" spans="1:243" s="26" customFormat="1" ht="82.5" customHeight="1">
      <c r="A24" s="76">
        <v>9</v>
      </c>
      <c r="B24" s="73" t="s">
        <v>97</v>
      </c>
      <c r="C24" s="20" t="s">
        <v>53</v>
      </c>
      <c r="D24" s="63">
        <v>8.97</v>
      </c>
      <c r="E24" s="62" t="s">
        <v>90</v>
      </c>
      <c r="F24" s="63">
        <v>0</v>
      </c>
      <c r="G24" s="64"/>
      <c r="H24" s="64"/>
      <c r="I24" s="66" t="s">
        <v>38</v>
      </c>
      <c r="J24" s="62">
        <f t="shared" si="4"/>
        <v>1</v>
      </c>
      <c r="K24" s="64" t="s">
        <v>58</v>
      </c>
      <c r="L24" s="64" t="s">
        <v>7</v>
      </c>
      <c r="M24" s="67"/>
      <c r="N24" s="28"/>
      <c r="O24" s="28"/>
      <c r="P24" s="29"/>
      <c r="Q24" s="28"/>
      <c r="R24" s="28"/>
      <c r="S24" s="30"/>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57">
        <f t="shared" si="5"/>
        <v>0</v>
      </c>
      <c r="BB24" s="69">
        <f t="shared" si="6"/>
        <v>0</v>
      </c>
      <c r="BC24" s="70" t="str">
        <f t="shared" si="7"/>
        <v>INR Zero Only</v>
      </c>
      <c r="IE24" s="27">
        <v>1.01</v>
      </c>
      <c r="IF24" s="27" t="s">
        <v>39</v>
      </c>
      <c r="IG24" s="27" t="s">
        <v>35</v>
      </c>
      <c r="IH24" s="27">
        <v>123.223</v>
      </c>
      <c r="II24" s="27" t="s">
        <v>37</v>
      </c>
    </row>
    <row r="25" spans="1:243" s="26" customFormat="1" ht="77.25" customHeight="1">
      <c r="A25" s="76">
        <v>10</v>
      </c>
      <c r="B25" s="61" t="s">
        <v>98</v>
      </c>
      <c r="C25" s="20" t="s">
        <v>54</v>
      </c>
      <c r="D25" s="63">
        <v>14.59</v>
      </c>
      <c r="E25" s="62" t="s">
        <v>90</v>
      </c>
      <c r="F25" s="63">
        <v>0</v>
      </c>
      <c r="G25" s="64"/>
      <c r="H25" s="64"/>
      <c r="I25" s="66" t="s">
        <v>38</v>
      </c>
      <c r="J25" s="62">
        <f t="shared" si="4"/>
        <v>1</v>
      </c>
      <c r="K25" s="64" t="s">
        <v>58</v>
      </c>
      <c r="L25" s="64" t="s">
        <v>7</v>
      </c>
      <c r="M25" s="67"/>
      <c r="N25" s="28"/>
      <c r="O25" s="28"/>
      <c r="P25" s="29"/>
      <c r="Q25" s="28"/>
      <c r="R25" s="28"/>
      <c r="S25" s="30"/>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57">
        <f t="shared" si="5"/>
        <v>0</v>
      </c>
      <c r="BB25" s="69">
        <f t="shared" si="6"/>
        <v>0</v>
      </c>
      <c r="BC25" s="70" t="str">
        <f t="shared" si="7"/>
        <v>INR Zero Only</v>
      </c>
      <c r="IE25" s="27">
        <v>3</v>
      </c>
      <c r="IF25" s="27" t="s">
        <v>43</v>
      </c>
      <c r="IG25" s="27" t="s">
        <v>44</v>
      </c>
      <c r="IH25" s="27">
        <v>10</v>
      </c>
      <c r="II25" s="27" t="s">
        <v>37</v>
      </c>
    </row>
    <row r="26" spans="1:243" s="26" customFormat="1" ht="54.75" customHeight="1">
      <c r="A26" s="76">
        <v>11</v>
      </c>
      <c r="B26" s="61" t="s">
        <v>99</v>
      </c>
      <c r="C26" s="20" t="s">
        <v>55</v>
      </c>
      <c r="D26" s="63">
        <v>60.75</v>
      </c>
      <c r="E26" s="62" t="s">
        <v>90</v>
      </c>
      <c r="F26" s="63">
        <v>0</v>
      </c>
      <c r="G26" s="64"/>
      <c r="H26" s="64"/>
      <c r="I26" s="66" t="s">
        <v>38</v>
      </c>
      <c r="J26" s="62">
        <f t="shared" si="4"/>
        <v>1</v>
      </c>
      <c r="K26" s="64" t="s">
        <v>58</v>
      </c>
      <c r="L26" s="64" t="s">
        <v>7</v>
      </c>
      <c r="M26" s="67"/>
      <c r="N26" s="28"/>
      <c r="O26" s="28"/>
      <c r="P26" s="29"/>
      <c r="Q26" s="28"/>
      <c r="R26" s="28"/>
      <c r="S26" s="30"/>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57">
        <f t="shared" si="5"/>
        <v>0</v>
      </c>
      <c r="BB26" s="69">
        <f t="shared" si="6"/>
        <v>0</v>
      </c>
      <c r="BC26" s="70" t="str">
        <f t="shared" si="7"/>
        <v>INR Zero Only</v>
      </c>
      <c r="IE26" s="27">
        <v>3</v>
      </c>
      <c r="IF26" s="27" t="s">
        <v>43</v>
      </c>
      <c r="IG26" s="27" t="s">
        <v>44</v>
      </c>
      <c r="IH26" s="27">
        <v>10</v>
      </c>
      <c r="II26" s="27" t="s">
        <v>37</v>
      </c>
    </row>
    <row r="27" spans="1:243" s="26" customFormat="1" ht="79.5" customHeight="1">
      <c r="A27" s="76">
        <v>12</v>
      </c>
      <c r="B27" s="59" t="s">
        <v>100</v>
      </c>
      <c r="C27" s="20" t="s">
        <v>63</v>
      </c>
      <c r="D27" s="63">
        <v>450</v>
      </c>
      <c r="E27" s="62" t="s">
        <v>81</v>
      </c>
      <c r="F27" s="63">
        <v>0</v>
      </c>
      <c r="G27" s="64"/>
      <c r="H27" s="64"/>
      <c r="I27" s="66" t="s">
        <v>38</v>
      </c>
      <c r="J27" s="62">
        <f t="shared" si="4"/>
        <v>1</v>
      </c>
      <c r="K27" s="64" t="s">
        <v>58</v>
      </c>
      <c r="L27" s="64" t="s">
        <v>7</v>
      </c>
      <c r="M27" s="67"/>
      <c r="N27" s="28"/>
      <c r="O27" s="28"/>
      <c r="P27" s="29"/>
      <c r="Q27" s="28"/>
      <c r="R27" s="28"/>
      <c r="S27" s="30"/>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57">
        <f t="shared" si="5"/>
        <v>0</v>
      </c>
      <c r="BB27" s="69">
        <f t="shared" si="6"/>
        <v>0</v>
      </c>
      <c r="BC27" s="70" t="str">
        <f t="shared" si="7"/>
        <v>INR Zero Only</v>
      </c>
      <c r="IE27" s="27">
        <v>1.01</v>
      </c>
      <c r="IF27" s="27" t="s">
        <v>39</v>
      </c>
      <c r="IG27" s="27" t="s">
        <v>35</v>
      </c>
      <c r="IH27" s="27">
        <v>123.223</v>
      </c>
      <c r="II27" s="27" t="s">
        <v>37</v>
      </c>
    </row>
    <row r="28" spans="1:243" s="26" customFormat="1" ht="48" customHeight="1">
      <c r="A28" s="76">
        <v>13</v>
      </c>
      <c r="B28" s="61" t="s">
        <v>101</v>
      </c>
      <c r="C28" s="20" t="s">
        <v>64</v>
      </c>
      <c r="D28" s="63">
        <v>179.5</v>
      </c>
      <c r="E28" s="62" t="s">
        <v>82</v>
      </c>
      <c r="F28" s="63">
        <v>0</v>
      </c>
      <c r="G28" s="64"/>
      <c r="H28" s="64"/>
      <c r="I28" s="66" t="s">
        <v>38</v>
      </c>
      <c r="J28" s="62">
        <f t="shared" si="4"/>
        <v>1</v>
      </c>
      <c r="K28" s="64" t="s">
        <v>58</v>
      </c>
      <c r="L28" s="64" t="s">
        <v>7</v>
      </c>
      <c r="M28" s="67"/>
      <c r="N28" s="28"/>
      <c r="O28" s="28"/>
      <c r="P28" s="29"/>
      <c r="Q28" s="28"/>
      <c r="R28" s="28"/>
      <c r="S28" s="30"/>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57">
        <f t="shared" si="5"/>
        <v>0</v>
      </c>
      <c r="BB28" s="69">
        <f t="shared" si="6"/>
        <v>0</v>
      </c>
      <c r="BC28" s="70" t="str">
        <f t="shared" si="7"/>
        <v>INR Zero Only</v>
      </c>
      <c r="IE28" s="27">
        <v>3</v>
      </c>
      <c r="IF28" s="27" t="s">
        <v>43</v>
      </c>
      <c r="IG28" s="27" t="s">
        <v>44</v>
      </c>
      <c r="IH28" s="27">
        <v>10</v>
      </c>
      <c r="II28" s="27" t="s">
        <v>37</v>
      </c>
    </row>
    <row r="29" spans="1:243" s="26" customFormat="1" ht="35.25" customHeight="1">
      <c r="A29" s="76">
        <v>14</v>
      </c>
      <c r="B29" s="59" t="s">
        <v>102</v>
      </c>
      <c r="C29" s="20" t="s">
        <v>65</v>
      </c>
      <c r="D29" s="63">
        <v>89</v>
      </c>
      <c r="E29" s="62" t="s">
        <v>82</v>
      </c>
      <c r="F29" s="63">
        <v>0</v>
      </c>
      <c r="G29" s="64"/>
      <c r="H29" s="64"/>
      <c r="I29" s="66" t="s">
        <v>38</v>
      </c>
      <c r="J29" s="62">
        <f t="shared" si="4"/>
        <v>1</v>
      </c>
      <c r="K29" s="64" t="s">
        <v>58</v>
      </c>
      <c r="L29" s="64" t="s">
        <v>7</v>
      </c>
      <c r="M29" s="67"/>
      <c r="N29" s="28"/>
      <c r="O29" s="28"/>
      <c r="P29" s="29"/>
      <c r="Q29" s="28"/>
      <c r="R29" s="28"/>
      <c r="S29" s="30"/>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57">
        <f t="shared" si="5"/>
        <v>0</v>
      </c>
      <c r="BB29" s="69">
        <f t="shared" si="6"/>
        <v>0</v>
      </c>
      <c r="BC29" s="70" t="str">
        <f t="shared" si="7"/>
        <v>INR Zero Only</v>
      </c>
      <c r="IE29" s="27">
        <v>1.01</v>
      </c>
      <c r="IF29" s="27" t="s">
        <v>39</v>
      </c>
      <c r="IG29" s="27" t="s">
        <v>35</v>
      </c>
      <c r="IH29" s="27">
        <v>123.223</v>
      </c>
      <c r="II29" s="27" t="s">
        <v>37</v>
      </c>
    </row>
    <row r="30" spans="1:243" s="26" customFormat="1" ht="87" customHeight="1">
      <c r="A30" s="76">
        <v>15</v>
      </c>
      <c r="B30" s="61" t="s">
        <v>103</v>
      </c>
      <c r="C30" s="20" t="s">
        <v>66</v>
      </c>
      <c r="D30" s="63">
        <v>63.6</v>
      </c>
      <c r="E30" s="62" t="s">
        <v>82</v>
      </c>
      <c r="F30" s="63">
        <v>0</v>
      </c>
      <c r="G30" s="64"/>
      <c r="H30" s="64"/>
      <c r="I30" s="66" t="s">
        <v>38</v>
      </c>
      <c r="J30" s="62">
        <f aca="true" t="shared" si="8" ref="J30:J35">IF(I30="Less(-)",-1,1)</f>
        <v>1</v>
      </c>
      <c r="K30" s="64" t="s">
        <v>58</v>
      </c>
      <c r="L30" s="64" t="s">
        <v>7</v>
      </c>
      <c r="M30" s="67"/>
      <c r="N30" s="28"/>
      <c r="O30" s="28"/>
      <c r="P30" s="29"/>
      <c r="Q30" s="28"/>
      <c r="R30" s="28"/>
      <c r="S30" s="30"/>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57">
        <f aca="true" t="shared" si="9" ref="BA30:BA35">total_amount_ba($B$2,$D$2,D30,F30,J30,K30,M30)</f>
        <v>0</v>
      </c>
      <c r="BB30" s="69">
        <f aca="true" t="shared" si="10" ref="BB30:BB35">BA30+SUM(N30:AZ30)</f>
        <v>0</v>
      </c>
      <c r="BC30" s="70" t="str">
        <f aca="true" t="shared" si="11" ref="BC30:BC35">SpellNumber(L30,BB30)</f>
        <v>INR Zero Only</v>
      </c>
      <c r="IE30" s="27">
        <v>3</v>
      </c>
      <c r="IF30" s="27" t="s">
        <v>43</v>
      </c>
      <c r="IG30" s="27" t="s">
        <v>44</v>
      </c>
      <c r="IH30" s="27">
        <v>10</v>
      </c>
      <c r="II30" s="27" t="s">
        <v>37</v>
      </c>
    </row>
    <row r="31" spans="1:243" s="26" customFormat="1" ht="57" customHeight="1">
      <c r="A31" s="76">
        <v>16</v>
      </c>
      <c r="B31" s="61" t="s">
        <v>88</v>
      </c>
      <c r="C31" s="20" t="s">
        <v>67</v>
      </c>
      <c r="D31" s="63">
        <v>214.8</v>
      </c>
      <c r="E31" s="62" t="s">
        <v>82</v>
      </c>
      <c r="F31" s="63">
        <v>0</v>
      </c>
      <c r="G31" s="64"/>
      <c r="H31" s="64"/>
      <c r="I31" s="66" t="s">
        <v>38</v>
      </c>
      <c r="J31" s="62">
        <f t="shared" si="8"/>
        <v>1</v>
      </c>
      <c r="K31" s="64" t="s">
        <v>58</v>
      </c>
      <c r="L31" s="64" t="s">
        <v>7</v>
      </c>
      <c r="M31" s="67"/>
      <c r="N31" s="28"/>
      <c r="O31" s="28"/>
      <c r="P31" s="29"/>
      <c r="Q31" s="28"/>
      <c r="R31" s="28"/>
      <c r="S31" s="30"/>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57">
        <f t="shared" si="9"/>
        <v>0</v>
      </c>
      <c r="BB31" s="69">
        <f t="shared" si="10"/>
        <v>0</v>
      </c>
      <c r="BC31" s="70" t="str">
        <f t="shared" si="11"/>
        <v>INR Zero Only</v>
      </c>
      <c r="IE31" s="27">
        <v>3</v>
      </c>
      <c r="IF31" s="27" t="s">
        <v>43</v>
      </c>
      <c r="IG31" s="27" t="s">
        <v>44</v>
      </c>
      <c r="IH31" s="27">
        <v>10</v>
      </c>
      <c r="II31" s="27" t="s">
        <v>37</v>
      </c>
    </row>
    <row r="32" spans="1:243" s="26" customFormat="1" ht="96.75" customHeight="1">
      <c r="A32" s="76">
        <v>17</v>
      </c>
      <c r="B32" s="61" t="s">
        <v>104</v>
      </c>
      <c r="C32" s="20" t="s">
        <v>68</v>
      </c>
      <c r="D32" s="63">
        <v>90.5</v>
      </c>
      <c r="E32" s="62" t="s">
        <v>82</v>
      </c>
      <c r="F32" s="63">
        <v>0</v>
      </c>
      <c r="G32" s="64"/>
      <c r="H32" s="64"/>
      <c r="I32" s="66" t="s">
        <v>38</v>
      </c>
      <c r="J32" s="62">
        <f t="shared" si="8"/>
        <v>1</v>
      </c>
      <c r="K32" s="64" t="s">
        <v>58</v>
      </c>
      <c r="L32" s="64" t="s">
        <v>7</v>
      </c>
      <c r="M32" s="67"/>
      <c r="N32" s="28"/>
      <c r="O32" s="28"/>
      <c r="P32" s="29"/>
      <c r="Q32" s="28"/>
      <c r="R32" s="28"/>
      <c r="S32" s="30"/>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57">
        <f t="shared" si="9"/>
        <v>0</v>
      </c>
      <c r="BB32" s="69">
        <f t="shared" si="10"/>
        <v>0</v>
      </c>
      <c r="BC32" s="70" t="str">
        <f t="shared" si="11"/>
        <v>INR Zero Only</v>
      </c>
      <c r="IE32" s="27">
        <v>3</v>
      </c>
      <c r="IF32" s="27" t="s">
        <v>43</v>
      </c>
      <c r="IG32" s="27" t="s">
        <v>44</v>
      </c>
      <c r="IH32" s="27">
        <v>10</v>
      </c>
      <c r="II32" s="27" t="s">
        <v>37</v>
      </c>
    </row>
    <row r="33" spans="1:243" s="26" customFormat="1" ht="66.75" customHeight="1">
      <c r="A33" s="76">
        <v>18</v>
      </c>
      <c r="B33" s="72" t="s">
        <v>89</v>
      </c>
      <c r="C33" s="20" t="s">
        <v>69</v>
      </c>
      <c r="D33" s="74">
        <v>450</v>
      </c>
      <c r="E33" s="74" t="s">
        <v>81</v>
      </c>
      <c r="F33" s="63">
        <v>0</v>
      </c>
      <c r="G33" s="64"/>
      <c r="H33" s="65"/>
      <c r="I33" s="66" t="s">
        <v>38</v>
      </c>
      <c r="J33" s="62">
        <f t="shared" si="8"/>
        <v>1</v>
      </c>
      <c r="K33" s="64" t="s">
        <v>58</v>
      </c>
      <c r="L33" s="64" t="s">
        <v>7</v>
      </c>
      <c r="M33" s="67"/>
      <c r="N33" s="28"/>
      <c r="O33" s="28"/>
      <c r="P33" s="29"/>
      <c r="Q33" s="28"/>
      <c r="R33" s="28"/>
      <c r="S33" s="30"/>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57">
        <f t="shared" si="9"/>
        <v>0</v>
      </c>
      <c r="BB33" s="69">
        <f t="shared" si="10"/>
        <v>0</v>
      </c>
      <c r="BC33" s="70" t="str">
        <f t="shared" si="11"/>
        <v>INR Zero Only</v>
      </c>
      <c r="IE33" s="27">
        <v>1.01</v>
      </c>
      <c r="IF33" s="27" t="s">
        <v>39</v>
      </c>
      <c r="IG33" s="27" t="s">
        <v>35</v>
      </c>
      <c r="IH33" s="27">
        <v>123.223</v>
      </c>
      <c r="II33" s="27" t="s">
        <v>37</v>
      </c>
    </row>
    <row r="34" spans="1:243" s="26" customFormat="1" ht="87" customHeight="1">
      <c r="A34" s="76">
        <v>19</v>
      </c>
      <c r="B34" s="61" t="s">
        <v>110</v>
      </c>
      <c r="C34" s="20" t="s">
        <v>70</v>
      </c>
      <c r="D34" s="63">
        <v>78</v>
      </c>
      <c r="E34" s="62" t="s">
        <v>82</v>
      </c>
      <c r="F34" s="63">
        <v>0</v>
      </c>
      <c r="G34" s="64"/>
      <c r="H34" s="64"/>
      <c r="I34" s="66" t="s">
        <v>38</v>
      </c>
      <c r="J34" s="62">
        <f t="shared" si="8"/>
        <v>1</v>
      </c>
      <c r="K34" s="64" t="s">
        <v>58</v>
      </c>
      <c r="L34" s="64" t="s">
        <v>7</v>
      </c>
      <c r="M34" s="67"/>
      <c r="N34" s="28"/>
      <c r="O34" s="28"/>
      <c r="P34" s="29"/>
      <c r="Q34" s="28"/>
      <c r="R34" s="28"/>
      <c r="S34" s="30"/>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57">
        <f t="shared" si="9"/>
        <v>0</v>
      </c>
      <c r="BB34" s="69">
        <f t="shared" si="10"/>
        <v>0</v>
      </c>
      <c r="BC34" s="70" t="str">
        <f t="shared" si="11"/>
        <v>INR Zero Only</v>
      </c>
      <c r="IE34" s="27">
        <v>3</v>
      </c>
      <c r="IF34" s="27" t="s">
        <v>43</v>
      </c>
      <c r="IG34" s="27" t="s">
        <v>44</v>
      </c>
      <c r="IH34" s="27">
        <v>10</v>
      </c>
      <c r="II34" s="27" t="s">
        <v>37</v>
      </c>
    </row>
    <row r="35" spans="1:243" s="26" customFormat="1" ht="72" customHeight="1">
      <c r="A35" s="76">
        <v>20</v>
      </c>
      <c r="B35" s="61" t="s">
        <v>105</v>
      </c>
      <c r="C35" s="20" t="s">
        <v>71</v>
      </c>
      <c r="D35" s="63">
        <v>492</v>
      </c>
      <c r="E35" s="62" t="s">
        <v>82</v>
      </c>
      <c r="F35" s="63">
        <v>0</v>
      </c>
      <c r="G35" s="64"/>
      <c r="H35" s="64"/>
      <c r="I35" s="66" t="s">
        <v>38</v>
      </c>
      <c r="J35" s="62">
        <f t="shared" si="8"/>
        <v>1</v>
      </c>
      <c r="K35" s="64" t="s">
        <v>58</v>
      </c>
      <c r="L35" s="64" t="s">
        <v>7</v>
      </c>
      <c r="M35" s="67"/>
      <c r="N35" s="28"/>
      <c r="O35" s="28"/>
      <c r="P35" s="29"/>
      <c r="Q35" s="28"/>
      <c r="R35" s="28"/>
      <c r="S35" s="30"/>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57">
        <f t="shared" si="9"/>
        <v>0</v>
      </c>
      <c r="BB35" s="69">
        <f t="shared" si="10"/>
        <v>0</v>
      </c>
      <c r="BC35" s="70" t="str">
        <f t="shared" si="11"/>
        <v>INR Zero Only</v>
      </c>
      <c r="IE35" s="27">
        <v>3</v>
      </c>
      <c r="IF35" s="27" t="s">
        <v>43</v>
      </c>
      <c r="IG35" s="27" t="s">
        <v>44</v>
      </c>
      <c r="IH35" s="27">
        <v>10</v>
      </c>
      <c r="II35" s="27" t="s">
        <v>37</v>
      </c>
    </row>
    <row r="36" spans="1:243" s="26" customFormat="1" ht="56.25" customHeight="1">
      <c r="A36" s="76">
        <v>21</v>
      </c>
      <c r="B36" s="60" t="s">
        <v>106</v>
      </c>
      <c r="C36" s="20" t="s">
        <v>72</v>
      </c>
      <c r="D36" s="63"/>
      <c r="E36" s="62"/>
      <c r="F36" s="66"/>
      <c r="G36" s="65"/>
      <c r="H36" s="65"/>
      <c r="I36" s="66"/>
      <c r="J36" s="62"/>
      <c r="K36" s="64"/>
      <c r="L36" s="64"/>
      <c r="M36" s="68"/>
      <c r="N36" s="21"/>
      <c r="O36" s="21"/>
      <c r="P36" s="22"/>
      <c r="Q36" s="21"/>
      <c r="R36" s="21"/>
      <c r="S36" s="23"/>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24"/>
      <c r="BB36" s="71"/>
      <c r="BC36" s="70"/>
      <c r="IE36" s="27">
        <v>1</v>
      </c>
      <c r="IF36" s="27" t="s">
        <v>34</v>
      </c>
      <c r="IG36" s="27" t="s">
        <v>35</v>
      </c>
      <c r="IH36" s="27">
        <v>10</v>
      </c>
      <c r="II36" s="27" t="s">
        <v>36</v>
      </c>
    </row>
    <row r="37" spans="1:243" s="26" customFormat="1" ht="45.75" customHeight="1">
      <c r="A37" s="76">
        <v>21.1</v>
      </c>
      <c r="B37" s="59" t="s">
        <v>107</v>
      </c>
      <c r="C37" s="20" t="s">
        <v>73</v>
      </c>
      <c r="D37" s="63">
        <v>2</v>
      </c>
      <c r="E37" s="62" t="s">
        <v>112</v>
      </c>
      <c r="F37" s="63">
        <v>0</v>
      </c>
      <c r="G37" s="64"/>
      <c r="H37" s="64"/>
      <c r="I37" s="66" t="s">
        <v>38</v>
      </c>
      <c r="J37" s="62">
        <f>IF(I37="Less(-)",-1,1)</f>
        <v>1</v>
      </c>
      <c r="K37" s="64" t="s">
        <v>58</v>
      </c>
      <c r="L37" s="64" t="s">
        <v>7</v>
      </c>
      <c r="M37" s="67"/>
      <c r="N37" s="28"/>
      <c r="O37" s="28"/>
      <c r="P37" s="29"/>
      <c r="Q37" s="28"/>
      <c r="R37" s="28"/>
      <c r="S37" s="30"/>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57">
        <f>total_amount_ba($B$2,$D$2,D37,F37,J37,K37,M37)</f>
        <v>0</v>
      </c>
      <c r="BB37" s="69">
        <f>BA37+SUM(N37:AZ37)</f>
        <v>0</v>
      </c>
      <c r="BC37" s="70" t="str">
        <f>SpellNumber(L37,BB37)</f>
        <v>INR Zero Only</v>
      </c>
      <c r="IE37" s="27">
        <v>1.01</v>
      </c>
      <c r="IF37" s="27" t="s">
        <v>39</v>
      </c>
      <c r="IG37" s="27" t="s">
        <v>35</v>
      </c>
      <c r="IH37" s="27">
        <v>123.223</v>
      </c>
      <c r="II37" s="27" t="s">
        <v>37</v>
      </c>
    </row>
    <row r="38" spans="1:243" s="26" customFormat="1" ht="42.75" customHeight="1">
      <c r="A38" s="76">
        <v>21.2</v>
      </c>
      <c r="B38" s="59" t="s">
        <v>108</v>
      </c>
      <c r="C38" s="20" t="s">
        <v>74</v>
      </c>
      <c r="D38" s="63">
        <v>16</v>
      </c>
      <c r="E38" s="62" t="s">
        <v>113</v>
      </c>
      <c r="F38" s="63">
        <v>0</v>
      </c>
      <c r="G38" s="64"/>
      <c r="H38" s="64"/>
      <c r="I38" s="66" t="s">
        <v>38</v>
      </c>
      <c r="J38" s="62">
        <f>IF(I38="Less(-)",-1,1)</f>
        <v>1</v>
      </c>
      <c r="K38" s="64" t="s">
        <v>58</v>
      </c>
      <c r="L38" s="64" t="s">
        <v>7</v>
      </c>
      <c r="M38" s="67"/>
      <c r="N38" s="28"/>
      <c r="O38" s="28"/>
      <c r="P38" s="29"/>
      <c r="Q38" s="28"/>
      <c r="R38" s="28"/>
      <c r="S38" s="30"/>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57">
        <f>total_amount_ba($B$2,$D$2,D38,F38,J38,K38,M38)</f>
        <v>0</v>
      </c>
      <c r="BB38" s="69">
        <f>BA38+SUM(N38:AZ38)</f>
        <v>0</v>
      </c>
      <c r="BC38" s="70" t="str">
        <f>SpellNumber(L38,BB38)</f>
        <v>INR Zero Only</v>
      </c>
      <c r="IE38" s="27">
        <v>1.01</v>
      </c>
      <c r="IF38" s="27" t="s">
        <v>39</v>
      </c>
      <c r="IG38" s="27" t="s">
        <v>35</v>
      </c>
      <c r="IH38" s="27">
        <v>123.223</v>
      </c>
      <c r="II38" s="27" t="s">
        <v>37</v>
      </c>
    </row>
    <row r="39" spans="1:243" s="26" customFormat="1" ht="33" customHeight="1">
      <c r="A39" s="32" t="s">
        <v>78</v>
      </c>
      <c r="B39" s="33"/>
      <c r="C39" s="34"/>
      <c r="D39" s="35"/>
      <c r="E39" s="35"/>
      <c r="F39" s="35"/>
      <c r="G39" s="35"/>
      <c r="H39" s="36"/>
      <c r="I39" s="36"/>
      <c r="J39" s="36"/>
      <c r="K39" s="36"/>
      <c r="L39" s="37"/>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58">
        <f>SUM(BA13:BA38)</f>
        <v>0</v>
      </c>
      <c r="BB39" s="58">
        <f>SUM(BB13:BB38)</f>
        <v>0</v>
      </c>
      <c r="BC39" s="25" t="str">
        <f>SpellNumber($E$2,BB39)</f>
        <v>INR Zero Only</v>
      </c>
      <c r="IE39" s="27">
        <v>4</v>
      </c>
      <c r="IF39" s="27" t="s">
        <v>40</v>
      </c>
      <c r="IG39" s="27" t="s">
        <v>56</v>
      </c>
      <c r="IH39" s="27">
        <v>10</v>
      </c>
      <c r="II39" s="27" t="s">
        <v>37</v>
      </c>
    </row>
    <row r="40" spans="1:243" s="48" customFormat="1" ht="39" customHeight="1" hidden="1">
      <c r="A40" s="33" t="s">
        <v>80</v>
      </c>
      <c r="B40" s="39"/>
      <c r="C40" s="40"/>
      <c r="D40" s="41"/>
      <c r="E40" s="42" t="s">
        <v>57</v>
      </c>
      <c r="F40" s="55"/>
      <c r="G40" s="43"/>
      <c r="H40" s="44"/>
      <c r="I40" s="44"/>
      <c r="J40" s="44"/>
      <c r="K40" s="45"/>
      <c r="L40" s="46"/>
      <c r="M40" s="47"/>
      <c r="O40" s="26"/>
      <c r="P40" s="26"/>
      <c r="Q40" s="26"/>
      <c r="R40" s="26"/>
      <c r="S40" s="26"/>
      <c r="BA40" s="53">
        <f>IF(ISBLANK(F40),0,IF(E40="Excess (+)",ROUND(BA39+(BA39*F40),2),IF(E40="Less (-)",ROUND(BA39+(BA39*F40*(-1)),2),0)))</f>
        <v>0</v>
      </c>
      <c r="BB40" s="54">
        <f>ROUND(BA40,0)</f>
        <v>0</v>
      </c>
      <c r="BC40" s="25" t="str">
        <f>SpellNumber(L40,BB40)</f>
        <v> Zero Only</v>
      </c>
      <c r="IE40" s="49"/>
      <c r="IF40" s="49"/>
      <c r="IG40" s="49"/>
      <c r="IH40" s="49"/>
      <c r="II40" s="49"/>
    </row>
    <row r="41" spans="1:243" s="48" customFormat="1" ht="51" customHeight="1">
      <c r="A41" s="32" t="s">
        <v>79</v>
      </c>
      <c r="B41" s="32"/>
      <c r="C41" s="77" t="str">
        <f>SpellNumber($E$2,BB39)</f>
        <v>INR Zero Only</v>
      </c>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9"/>
      <c r="IE41" s="49"/>
      <c r="IF41" s="49"/>
      <c r="IG41" s="49"/>
      <c r="IH41" s="49"/>
      <c r="II41" s="49"/>
    </row>
    <row r="42" spans="3:243" s="14" customFormat="1" ht="15">
      <c r="C42" s="50"/>
      <c r="D42" s="50"/>
      <c r="E42" s="50"/>
      <c r="F42" s="50"/>
      <c r="G42" s="50"/>
      <c r="H42" s="50"/>
      <c r="I42" s="50"/>
      <c r="J42" s="50"/>
      <c r="K42" s="50"/>
      <c r="L42" s="50"/>
      <c r="M42" s="50"/>
      <c r="O42" s="50"/>
      <c r="BA42" s="50"/>
      <c r="BC42" s="50"/>
      <c r="IE42" s="15"/>
      <c r="IF42" s="15"/>
      <c r="IG42" s="15"/>
      <c r="IH42" s="15"/>
      <c r="II42" s="15"/>
    </row>
  </sheetData>
  <sheetProtection password="ACE1" sheet="1" selectLockedCells="1"/>
  <mergeCells count="8">
    <mergeCell ref="C41:BC41"/>
    <mergeCell ref="A9:BC9"/>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40">
      <formula1>IF(ISBLANK(F40),$A$3:$C$3,$B$3:$C$3)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0">
      <formula1>0</formula1>
      <formula2>IF(E40&lt;&gt;"Select",99.9,0)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0">
      <formula1>IF(E40&lt;&gt;"Select",0,-1)</formula1>
      <formula2>IF(E40&lt;&gt;"Select",99.99,-1)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0">
      <formula1>"Select, Option C1, Option D1"</formula1>
    </dataValidation>
    <dataValidation allowBlank="1" showInputMessage="1" showErrorMessage="1" promptTitle="Item Description" prompt="Please enter Item Description in text" sqref="B37:B38 B34:B35 B23:B32"/>
    <dataValidation type="decimal" allowBlank="1" showInputMessage="1" showErrorMessage="1" promptTitle="Rate Entry" prompt="Please enter Basic Rate in Rupees for this item. " errorTitle="Invaid Entry" error="Only Numeric Values are allowed. " sqref="M37:M38 M18:M35 M13:M16">
      <formula1>0</formula1>
      <formula2>999999999999999</formula2>
    </dataValidation>
    <dataValidation type="list" allowBlank="1" showInputMessage="1" showErrorMessage="1" sqref="L25 L26 L27 L28 L29 L30 L31 L32 L33 L34 L35 L36 L37 L13 L14 L15 L16 L17 L18 L19 L20 L21 L22 L23 L24 L38">
      <formula1>"INR"</formula1>
    </dataValidation>
    <dataValidation allowBlank="1" showInputMessage="1" showErrorMessage="1" promptTitle="Addition / Deduction" prompt="Please Choose the correct One" sqref="J13:J38"/>
    <dataValidation type="list" showInputMessage="1" showErrorMessage="1" sqref="I13:I38">
      <formula1>"Excess(+), Less(-)"</formula1>
    </dataValidation>
    <dataValidation type="decimal" allowBlank="1" showInputMessage="1" showErrorMessage="1" errorTitle="Invalid Entry" error="Only Numeric Values are allowed. " sqref="A13:A38">
      <formula1>0</formula1>
      <formula2>999999999999999</formula2>
    </dataValidation>
    <dataValidation allowBlank="1" showInputMessage="1" showErrorMessage="1" promptTitle="Itemcode/Make" prompt="Please enter text" sqref="C13:C38"/>
    <dataValidation type="decimal" allowBlank="1" showInputMessage="1" showErrorMessage="1" promptTitle="Rate Entry" prompt="Please enter the Other Taxes2 in Rupees for this item. " errorTitle="Invaid Entry" error="Only Numeric Values are allowed. " sqref="N13:O3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8">
      <formula1>0</formula1>
      <formula2>999999999999999</formula2>
    </dataValidation>
    <dataValidation allowBlank="1" showInputMessage="1" showErrorMessage="1" promptTitle="Units" prompt="Please enter Units in text" sqref="E13:E38"/>
    <dataValidation type="decimal" allowBlank="1" showInputMessage="1" showErrorMessage="1" promptTitle="Quantity" prompt="Please enter the Quantity for this item. " errorTitle="Invalid Entry" error="Only Numeric Values are allowed. " sqref="F13:F38 D13:D38">
      <formula1>0</formula1>
      <formula2>999999999999999</formula2>
    </dataValidation>
    <dataValidation type="list" allowBlank="1" showInputMessage="1" showErrorMessage="1" sqref="K13:K38">
      <formula1>"Partial Conversion, Full Conversion"</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9" t="s">
        <v>2</v>
      </c>
      <c r="F6" s="89"/>
      <c r="G6" s="89"/>
      <c r="H6" s="89"/>
      <c r="I6" s="89"/>
      <c r="J6" s="89"/>
      <c r="K6" s="89"/>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2019-07-30T05:46:20Z</cp:lastPrinted>
  <dcterms:created xsi:type="dcterms:W3CDTF">2009-01-30T06:42:42Z</dcterms:created>
  <dcterms:modified xsi:type="dcterms:W3CDTF">2020-08-10T06:56:09Z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