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<sst xmlns="http://schemas.openxmlformats.org/spreadsheetml/2006/main" count="445" uniqueCount="145">
  <si>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</si>
  <si>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</si>
  <si>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</si>
  <si>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</si>
  <si>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</si>
  <si>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</si>
  <si>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</si>
  <si>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</si>
  <si>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</si>
  <si>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</si>
  <si>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</si>
  <si>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</si>
  <si>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</si>
  <si>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</si>
  <si>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</si>
  <si>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</si>
  <si>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</si>
  <si>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</si>
  <si>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</si>
  <si>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</si>
  <si>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</si>
  <si>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</si>
  <si>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</si>
  <si>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</si>
  <si>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</si>
  <si>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</si>
  <si>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</si>
  <si>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</si>
  <si>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</si>
  <si>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</si>
  <si>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</si>
  <si>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</si>
  <si>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</si>
  <si>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</si>
  <si>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</si>
  <si>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</si>
  <si>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</si>
  <si>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</si>
  <si>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</si>
  <si>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</si>
  <si>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</si>
  <si>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</si>
  <si>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</si>
  <si>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</si>
  <si>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</si>
  <si>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BI01010001010000000000000515BI0100001123</t>
  </si>
  <si>
    <t>BI01010001010000000000000515BI0100001125</t>
  </si>
  <si>
    <t>BI01010001010000000000000515BI0100001127</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</si>
  <si>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</si>
  <si>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</si>
  <si>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</si>
  <si>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</si>
  <si>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</si>
  <si>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</si>
  <si>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</si>
  <si>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BI01010001010000000000000515BI0100001129</t>
  </si>
  <si>
    <t>BI01010001010000000000000515BI0100001131</t>
  </si>
  <si>
    <t>BI01010001010000000000000515BI0100001133</t>
  </si>
  <si>
    <t>BI01010001010000000000000515BI0100001135</t>
  </si>
  <si>
    <t>BI01010001010000000000000515BI0100001137</t>
  </si>
  <si>
    <t>BI01010001010000000000000515BI0100001139</t>
  </si>
  <si>
    <t>BI01010001010000000000000515BI0100001141</t>
  </si>
  <si>
    <t>Tender Inviting Authority: Office of the Supdt. Engineer Civil CSIR- IIIM Jammu</t>
  </si>
  <si>
    <t>Total in Figures</t>
  </si>
  <si>
    <t>Quoted Rate in Words</t>
  </si>
  <si>
    <t>Quoted Rate in Figures</t>
  </si>
  <si>
    <t>Sqm</t>
  </si>
  <si>
    <t>Cum</t>
  </si>
  <si>
    <t>Each</t>
  </si>
  <si>
    <t xml:space="preserve">Centering and shuttering including strutting, propping etc. removal of form work for : </t>
  </si>
  <si>
    <t>Suspended floors, roofs, landings, balconies and access platform</t>
  </si>
  <si>
    <t>sqm</t>
  </si>
  <si>
    <t>kg</t>
  </si>
  <si>
    <t>Mtr</t>
  </si>
  <si>
    <t>BI01010001010000000000000515BI0100001122</t>
  </si>
  <si>
    <t>BI01010001010000000000000515BI0100001124</t>
  </si>
  <si>
    <t>BI01010001010000000000000515BI0100001126</t>
  </si>
  <si>
    <t>BI01010001010000000000000515BI0100001128</t>
  </si>
  <si>
    <t>BI01010001010000000000000515BI0100001130</t>
  </si>
  <si>
    <t>BI01010001010000000000000515BI0100001132</t>
  </si>
  <si>
    <t>BI01010001010000000000000515BI0100001134</t>
  </si>
  <si>
    <t>BI01010001010000000000000515BI0100001136</t>
  </si>
  <si>
    <t>BI01010001010000000000000515BI0100001138</t>
  </si>
  <si>
    <t>BI01010001010000000000000515BI0100001140</t>
  </si>
  <si>
    <t>Name of Work:    Proposal for construction of class rooms and Seminar Hall in RRL School at IIIM, Jammu. (CIVIL WORK)</t>
  </si>
  <si>
    <t>Contract No:  e-NIT no. 12-Works(229)-327-2K20</t>
  </si>
  <si>
    <t>Demolishing brick work manually/ by mechanical means including stacking of serviceable material and disposal of unserviceable material within 50 metres lead as per direction of Engineer-in-charge.In cement mortar</t>
  </si>
  <si>
    <t>Demolishing mud phaska in terracing and disposal of material within 50 metres lead.</t>
  </si>
  <si>
    <t>Providing 40x5 mm flat iron hold fast 40 cm long including fixing to frame with 10 mm diameter bolts, nuts and wooden plugs and embeddings in cement concrete block 30x10x15cm 1:3:6 mix (1 cement : 3 coarse sand : 6 graded stone aggregate 20mm nominal size)</t>
  </si>
  <si>
    <t>200x10 mm</t>
  </si>
  <si>
    <t>100x10 mm</t>
  </si>
  <si>
    <t>Providing and fixing ISI marked oxidised M.S. tower bolt black finish, (Barrel type) with necessary screws etc. complete :</t>
  </si>
  <si>
    <t>Providing and fixing ISI marked oxidised M.S. handles conforming to IS:4992 with necessary screws etc. complete :</t>
  </si>
  <si>
    <t>125 mm</t>
  </si>
  <si>
    <t>75 mm</t>
  </si>
  <si>
    <t>Providing and fixing M.S. fan clamp type I or II of 16 mm dia M.S. bar bent to shape with hooked ends in R.C.C. slabs, beams during laying including painting the exposed portion of loop, all as per standard design complete.</t>
  </si>
  <si>
    <t>Structural steel work riveted, bolted or welded in built up sections, trusses and framed work, including cutting, hoisting, fixing in position and applying a priming coat of approved steel primer all complete.</t>
  </si>
  <si>
    <t xml:space="preserve">Kota stone slabs 20 mm thick in risers of steps, skirting, dado and pillars laid on 12 mm (average) thick cement mortar 1:3 (1 cement: 3 coarse sand) and jointed with grey cement slurry mixed with pigment to match the shade of the slabs, including rubbing and polishing complete. </t>
  </si>
  <si>
    <t xml:space="preserve">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3.3kg/ sqm including grouting the joints with white cement and matching pigments etc., complete. </t>
  </si>
  <si>
    <t xml:space="preserve">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 </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</si>
  <si>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</si>
  <si>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</si>
  <si>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</si>
  <si>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</si>
  <si>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</si>
  <si>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</si>
  <si>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</si>
  <si>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</si>
  <si>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</si>
  <si>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</si>
  <si>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</si>
  <si>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</si>
  <si>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</si>
  <si>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12 mm cement plaster of mix : 1:6 (1 cement: 6 coarse sand)</t>
  </si>
  <si>
    <t>6 mm cement plaster of mix : 1:3 (1 cement : 3 fine sand)</t>
  </si>
  <si>
    <t>White washing with lime to give an even shade : New work (three or more coats)</t>
  </si>
  <si>
    <t xml:space="preserve">Providing and applying white cement based putty of average thickness 1 mm, of approved brand and manufacturer, over the plastered wall surface to prepare the surface even and smooth complete. </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</si>
  <si>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</si>
  <si>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</si>
  <si>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</si>
  <si>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</si>
  <si>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</si>
  <si>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</si>
  <si>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</si>
  <si>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</si>
  <si>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Nos.</t>
  </si>
  <si>
    <r>
      <t xml:space="preserve">Reinforced cement concrete work in beams, suspended floors, roofs having slope up to 15° landings, balconies, shelves, chajjas, lintels, bands, plain window sills, staircases and spiral stair cases up to floor five level, excluding the cost of centering, shuttering, finishing and reinforcement, with 1: </t>
    </r>
    <r>
      <rPr>
        <b/>
        <sz val="11"/>
        <rFont val="Arial"/>
        <family val="2"/>
      </rPr>
      <t>1.5:3 (1 cement : 1.5 coarse sand (zone-III): 3 graded stone aggregate 20 mm nominal size).</t>
    </r>
  </si>
  <si>
    <r>
      <t>Half brick masonry with common burnt clay F.P.S. (non modular) bricks of class designation 7.5 in superstructure above plinth level up to floor V level.</t>
    </r>
    <r>
      <rPr>
        <b/>
        <sz val="11"/>
        <rFont val="Arial"/>
        <family val="2"/>
      </rPr>
      <t xml:space="preserve"> Cement mortar 1:4 (1 cement :4 coarse sand) </t>
    </r>
  </si>
  <si>
    <r>
      <t>Brick work with common burnt clay F.P.S. (non modular) bricks of class designation 7.5 in superstructure above plinth level up to floor V level in all shapes and sizes in :</t>
    </r>
    <r>
      <rPr>
        <b/>
        <sz val="11"/>
        <rFont val="Arial"/>
        <family val="2"/>
      </rPr>
      <t xml:space="preserve"> Cement mortar 1:6 (1 cement : 6 coarse sand)</t>
    </r>
  </si>
  <si>
    <r>
      <t>Reinforcement for R.C.C. work including straightening, cutting, bending, placing in position and binding all complete.</t>
    </r>
    <r>
      <rPr>
        <b/>
        <sz val="11"/>
        <rFont val="Arial"/>
        <family val="2"/>
      </rPr>
      <t>Thermo-Mechanically Treated bars.</t>
    </r>
  </si>
  <si>
    <r>
      <t xml:space="preserve">Providing wood work in frames of doors, windows, clerestory windows and other frames, wrought framed and fixed in position : </t>
    </r>
    <r>
      <rPr>
        <b/>
        <sz val="11"/>
        <rFont val="Arial"/>
        <family val="2"/>
      </rPr>
      <t>Sal wood</t>
    </r>
  </si>
  <si>
    <r>
      <t xml:space="preserve">Providing and fixing ISI marked flush door shutters conforming to IS: 2202 (Part I) non-decorative type, core of block board construction with frame of 1st class hard wood and well matched commercial 3 ply veneering with vertical grains or cross bands and face veneers on both faces of shutters : </t>
    </r>
    <r>
      <rPr>
        <b/>
        <sz val="11"/>
        <rFont val="Arial"/>
        <family val="2"/>
      </rPr>
      <t>35 mm thick including ISI marked Stainless Steel butt hinges with necessary screws.</t>
    </r>
  </si>
  <si>
    <r>
      <t xml:space="preserve">Providing and fixing wire gauge shutters using galvanized M.S. wire gauge of average width of aperture 1.4 mm in both directions with wire of dia 0.63 mm, for doors, windows and clerestory windows with hinges and necessary screws : </t>
    </r>
    <r>
      <rPr>
        <b/>
        <sz val="11"/>
        <rFont val="Arial"/>
        <family val="2"/>
      </rPr>
      <t>30 mm thick shutters with ISI marked M.S. pressed butt hinges bright finished of required size Kiln seasoned and chemically treated hollock wood</t>
    </r>
  </si>
  <si>
    <r>
      <t xml:space="preserve">Providing and fixing glazed shutters for doors, windows and clerestory windows using 4 mm thick float glass panes including black enamelled ISI marked M.S butt hinges with necessary screws. Kiln seasoned and chemically treated Hollock wood : </t>
    </r>
    <r>
      <rPr>
        <b/>
        <sz val="11"/>
        <rFont val="Arial"/>
        <family val="2"/>
      </rPr>
      <t>30 mm thick</t>
    </r>
  </si>
  <si>
    <r>
      <t>Providing and fixing ISI marked oxidised M.S. hasp and staple (safety type) conforming to IS : 363 with necessary screws etc. complete :</t>
    </r>
    <r>
      <rPr>
        <b/>
        <sz val="11"/>
        <rFont val="Arial"/>
        <family val="2"/>
      </rPr>
      <t>150 mm</t>
    </r>
  </si>
  <si>
    <r>
      <t>Providing and fixing ISI marked oxidised M.S. sliding door bolts with nuts and screws etc. complete :</t>
    </r>
    <r>
      <rPr>
        <b/>
        <sz val="11"/>
        <rFont val="Arial"/>
        <family val="2"/>
      </rPr>
      <t xml:space="preserve"> 250x16 mm</t>
    </r>
  </si>
  <si>
    <r>
      <t xml:space="preserve">Providing and fixing M.S. grills of required pattern in frames of windows etc. with M.S. flats, square or round bars etc. including priming coat with approved steel primer all complete. </t>
    </r>
    <r>
      <rPr>
        <b/>
        <sz val="11"/>
        <rFont val="Arial"/>
        <family val="2"/>
      </rPr>
      <t>Fixed to openings /wooden frames with rawl plugs screws etc.</t>
    </r>
  </si>
  <si>
    <r>
      <t xml:space="preserve">40 mm thick marble chips flooring, rubbed and polished to granolithic finish, under layer 31 mm thick cement concrete 1:2:4 (1 cement : 2 coarse sand : 4 graded stone aggregate 12.5 mm nominal size) and top layer 9 mm thick with white, black, chocolate, grey, yellow or green marble chips of sizes from 4 mm to 7 mm nominal size, laid in cement marble powder mix 3:1 (3 cement : 1 marble powder) by weight in proportion of 4:7 (4 cement marble powder : 7 marble chips) by volume, including cement slurry etc. complete. </t>
    </r>
    <r>
      <rPr>
        <b/>
        <sz val="11"/>
        <rFont val="Arial"/>
        <family val="2"/>
      </rPr>
      <t>Medium shade pigment with 50% white cement and 50% ordinary cement</t>
    </r>
  </si>
  <si>
    <r>
      <t xml:space="preserve">10cm thick (average) mud phaska of damped brick earth on roofs laid to slope consolidated and plastered with 25 mm thick mud mortar with bhusha @ 35 kg per cum of earth and gobri leaping with mix 1:1 (1 clay : 1 cow-dung) and covered with machine moulded tile bricks, grouted with cement mortar 1:3 ( 1 cement : 3 fine sand) mixed with 2% of integral water proofing compound by weight of cement and finished neat. (existing Mud and 50% existing moulder bricks shall be used) </t>
    </r>
    <r>
      <rPr>
        <b/>
        <sz val="11"/>
        <rFont val="Arial"/>
        <family val="2"/>
      </rPr>
      <t>With machine moulded common burnt clay F.P.S. (non modular) brick tiles of class designation 12.5, conforming to IS 2690</t>
    </r>
  </si>
  <si>
    <r>
      <t xml:space="preserve">Providing gola 75x75 mm in cement concrete 1:2:4 (1 cement : 2 coarse sand : 4 stone aggregate 10 mm and down gauge), including finishing with cement mortar 1:3 (1 cement : 3 fine sand) as per standard design : </t>
    </r>
    <r>
      <rPr>
        <b/>
        <sz val="11"/>
        <rFont val="Arial"/>
        <family val="2"/>
      </rPr>
      <t>In 75x75 mm deep chase</t>
    </r>
  </si>
  <si>
    <r>
      <t>Providing and fixing on wall face unplasticised Rigid PVC rain water pipes conforming to IS : 13592 Type A, including jointing with seal ring conforming to IS : 5382, leaving 10 mm gap for thermal expansion,</t>
    </r>
    <r>
      <rPr>
        <b/>
        <sz val="11"/>
        <rFont val="Arial"/>
        <family val="2"/>
      </rPr>
      <t xml:space="preserve"> (i) Single socketed pipes. 110 mm diameter</t>
    </r>
  </si>
  <si>
    <r>
      <t>Providing and fixing  PVC 3 layer board ceiling of approved quality with necessary nails etc. complete (frame work to be paid separately) :</t>
    </r>
    <r>
      <rPr>
        <b/>
        <sz val="11"/>
        <rFont val="Arial"/>
        <family val="2"/>
      </rPr>
      <t>PVC ceiling board - 12 mm thick</t>
    </r>
  </si>
  <si>
    <r>
      <t xml:space="preserve">Distempering with oil bound washable distemper of approved brand and manufacture to give an even shade : </t>
    </r>
    <r>
      <rPr>
        <b/>
        <sz val="11"/>
        <rFont val="Arial"/>
        <family val="2"/>
      </rPr>
      <t xml:space="preserve">New work (two or more coats) over and including water thinnable priming coat with cement primer </t>
    </r>
  </si>
  <si>
    <r>
      <t>Finishing walls with water proofing cement paint of required shade :</t>
    </r>
    <r>
      <rPr>
        <b/>
        <sz val="11"/>
        <rFont val="Arial"/>
        <family val="2"/>
      </rPr>
      <t xml:space="preserve"> New work (Two or more coats applied @ 3.84 kg/10 sqm)</t>
    </r>
  </si>
  <si>
    <r>
      <t xml:space="preserve">Painting with synthetic enamel paint of approved brand and manufacture to give an even shade : </t>
    </r>
    <r>
      <rPr>
        <b/>
        <sz val="11"/>
        <rFont val="Arial"/>
        <family val="2"/>
      </rPr>
      <t>Two or more coats on new work</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</si>
</sst>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2"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0" fontId="3" fillId="0" borderId="13" xfId="57" applyNumberFormat="1" applyFont="1" applyFill="1" applyBorder="1" applyAlignment="1" applyProtection="1">
      <alignment horizontal="center"/>
      <protection/>
    </xf>
    <xf numFmtId="2" fontId="2" fillId="0" borderId="16"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172" fontId="2" fillId="0" borderId="16" xfId="58" applyNumberFormat="1" applyFont="1" applyFill="1" applyBorder="1" applyAlignment="1">
      <alignment horizontal="right"/>
      <protection/>
    </xf>
    <xf numFmtId="0" fontId="3" fillId="0" borderId="15" xfId="0" applyFont="1" applyFill="1" applyBorder="1" applyAlignment="1">
      <alignment horizontal="left" vertical="top" wrapText="1"/>
    </xf>
    <xf numFmtId="173" fontId="3" fillId="0" borderId="13" xfId="58" applyNumberFormat="1" applyFont="1" applyFill="1" applyBorder="1" applyAlignment="1">
      <alignment horizontal="center" vertical="top"/>
      <protection/>
    </xf>
    <xf numFmtId="174" fontId="3" fillId="0" borderId="13" xfId="58" applyNumberFormat="1" applyFont="1" applyFill="1" applyBorder="1" applyAlignment="1">
      <alignment horizontal="center"/>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NC74B~1.BHA\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6"/>
  <sheetViews>
    <sheetView showGridLines="0" zoomScale="85" zoomScaleNormal="85" zoomScalePageLayoutView="0" workbookViewId="0" topLeftCell="A134">
      <selection activeCell="M13" sqref="M13:M52"/>
    </sheetView>
  </sheetViews>
  <sheetFormatPr defaultColWidth="9.140625" defaultRowHeight="15"/>
  <cols>
    <col min="1" max="1" width="14.421875" style="51" customWidth="1"/>
    <col min="2" max="2" width="82.8515625" style="51" customWidth="1"/>
    <col min="3" max="3" width="48.57421875" style="51" hidden="1" customWidth="1"/>
    <col min="4" max="4" width="13.8515625" style="51" customWidth="1"/>
    <col min="5" max="5" width="11.28125" style="51" customWidth="1"/>
    <col min="6" max="6" width="36.851562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34.85156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9.57421875" style="51" hidden="1" customWidth="1"/>
    <col min="53" max="53" width="29.7109375" style="51" hidden="1" customWidth="1"/>
    <col min="54" max="54" width="23.8515625" style="51" customWidth="1"/>
    <col min="55" max="55" width="26.140625" style="51" customWidth="1"/>
    <col min="56" max="238" width="9.140625" style="51" customWidth="1"/>
    <col min="239" max="243" width="9.140625" style="53" customWidth="1"/>
    <col min="244" max="16384" width="9.140625" style="51"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62</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84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85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62.25" customHeight="1">
      <c r="A13" s="74">
        <v>1</v>
      </c>
      <c r="B13" s="62" t="s">
        <v>86</v>
      </c>
      <c r="C13" s="20" t="s">
        <v>74</v>
      </c>
      <c r="D13" s="64">
        <v>4.19</v>
      </c>
      <c r="E13" s="63" t="s">
        <v>67</v>
      </c>
      <c r="F13" s="64">
        <v>0</v>
      </c>
      <c r="G13" s="65"/>
      <c r="H13" s="65"/>
      <c r="I13" s="67" t="s">
        <v>38</v>
      </c>
      <c r="J13" s="63">
        <f>IF(I13="Less(-)",-1,1)</f>
        <v>1</v>
      </c>
      <c r="K13" s="65" t="s">
        <v>50</v>
      </c>
      <c r="L13" s="65" t="s">
        <v>7</v>
      </c>
      <c r="M13" s="68"/>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70">
        <f>BA13+SUM(N13:AZ13)</f>
        <v>0</v>
      </c>
      <c r="BC13" s="71" t="str">
        <f>SpellNumber(L13,BB13)</f>
        <v>INR Zero Only</v>
      </c>
      <c r="IE13" s="27">
        <v>3</v>
      </c>
      <c r="IF13" s="27" t="s">
        <v>43</v>
      </c>
      <c r="IG13" s="27" t="s">
        <v>44</v>
      </c>
      <c r="IH13" s="27">
        <v>10</v>
      </c>
      <c r="II13" s="27" t="s">
        <v>37</v>
      </c>
    </row>
    <row r="14" spans="1:243" s="26" customFormat="1" ht="42" customHeight="1">
      <c r="A14" s="74">
        <v>2</v>
      </c>
      <c r="B14" s="62" t="s">
        <v>87</v>
      </c>
      <c r="C14" s="20" t="s">
        <v>45</v>
      </c>
      <c r="D14" s="64">
        <v>3.4</v>
      </c>
      <c r="E14" s="63" t="s">
        <v>67</v>
      </c>
      <c r="F14" s="64">
        <v>0</v>
      </c>
      <c r="G14" s="65"/>
      <c r="H14" s="65"/>
      <c r="I14" s="67" t="s">
        <v>38</v>
      </c>
      <c r="J14" s="63">
        <f>IF(I14="Less(-)",-1,1)</f>
        <v>1</v>
      </c>
      <c r="K14" s="65" t="s">
        <v>50</v>
      </c>
      <c r="L14" s="65" t="s">
        <v>7</v>
      </c>
      <c r="M14" s="68"/>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total_amount_ba($B$2,$D$2,D14,F14,J14,K14,M14)</f>
        <v>0</v>
      </c>
      <c r="BB14" s="70">
        <f>BA14+SUM(N14:AZ14)</f>
        <v>0</v>
      </c>
      <c r="BC14" s="71" t="str">
        <f>SpellNumber(L14,BB14)</f>
        <v>INR Zero Only</v>
      </c>
      <c r="IE14" s="27">
        <v>3</v>
      </c>
      <c r="IF14" s="27" t="s">
        <v>43</v>
      </c>
      <c r="IG14" s="27" t="s">
        <v>44</v>
      </c>
      <c r="IH14" s="27">
        <v>10</v>
      </c>
      <c r="II14" s="27" t="s">
        <v>37</v>
      </c>
    </row>
    <row r="15" spans="1:243" s="26" customFormat="1" ht="90.75" customHeight="1">
      <c r="A15" s="74">
        <v>3</v>
      </c>
      <c r="B15" s="60" t="s">
        <v>126</v>
      </c>
      <c r="C15" s="20" t="s">
        <v>75</v>
      </c>
      <c r="D15" s="64">
        <v>26.55</v>
      </c>
      <c r="E15" s="63" t="s">
        <v>67</v>
      </c>
      <c r="F15" s="64">
        <v>0</v>
      </c>
      <c r="G15" s="65"/>
      <c r="H15" s="65"/>
      <c r="I15" s="67" t="s">
        <v>38</v>
      </c>
      <c r="J15" s="63">
        <f>IF(I15="Less(-)",-1,1)</f>
        <v>1</v>
      </c>
      <c r="K15" s="65" t="s">
        <v>50</v>
      </c>
      <c r="L15" s="65" t="s">
        <v>7</v>
      </c>
      <c r="M15" s="68"/>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total_amount_ba($B$2,$D$2,D15,F15,J15,K15,M15)</f>
        <v>0</v>
      </c>
      <c r="BB15" s="70">
        <f>BA15+SUM(N15:AZ15)</f>
        <v>0</v>
      </c>
      <c r="BC15" s="71" t="str">
        <f>SpellNumber(L15,BB15)</f>
        <v>INR Zero Only</v>
      </c>
      <c r="IE15" s="27">
        <v>1.01</v>
      </c>
      <c r="IF15" s="27" t="s">
        <v>39</v>
      </c>
      <c r="IG15" s="27" t="s">
        <v>35</v>
      </c>
      <c r="IH15" s="27">
        <v>123.223</v>
      </c>
      <c r="II15" s="27" t="s">
        <v>37</v>
      </c>
    </row>
    <row r="16" spans="1:243" s="26" customFormat="1" ht="35.25" customHeight="1">
      <c r="A16" s="19">
        <v>4</v>
      </c>
      <c r="B16" s="61" t="s">
        <v>69</v>
      </c>
      <c r="C16" s="20" t="s">
        <v>46</v>
      </c>
      <c r="D16" s="64"/>
      <c r="E16" s="63"/>
      <c r="F16" s="67"/>
      <c r="G16" s="66"/>
      <c r="H16" s="66"/>
      <c r="I16" s="67"/>
      <c r="J16" s="63"/>
      <c r="K16" s="65"/>
      <c r="L16" s="65"/>
      <c r="M16" s="69"/>
      <c r="N16" s="21"/>
      <c r="O16" s="21"/>
      <c r="P16" s="22"/>
      <c r="Q16" s="21"/>
      <c r="R16" s="21"/>
      <c r="S16" s="23"/>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4"/>
      <c r="BB16" s="72"/>
      <c r="BC16" s="71"/>
      <c r="IE16" s="27">
        <v>1</v>
      </c>
      <c r="IF16" s="27" t="s">
        <v>34</v>
      </c>
      <c r="IG16" s="27" t="s">
        <v>35</v>
      </c>
      <c r="IH16" s="27">
        <v>10</v>
      </c>
      <c r="II16" s="27" t="s">
        <v>36</v>
      </c>
    </row>
    <row r="17" spans="1:243" s="26" customFormat="1" ht="43.5" customHeight="1">
      <c r="A17" s="74">
        <v>4.1</v>
      </c>
      <c r="B17" s="60" t="s">
        <v>70</v>
      </c>
      <c r="C17" s="20" t="s">
        <v>76</v>
      </c>
      <c r="D17" s="64">
        <v>233.19</v>
      </c>
      <c r="E17" s="63" t="s">
        <v>66</v>
      </c>
      <c r="F17" s="64">
        <v>0</v>
      </c>
      <c r="G17" s="65"/>
      <c r="H17" s="65"/>
      <c r="I17" s="67" t="s">
        <v>38</v>
      </c>
      <c r="J17" s="63">
        <f aca="true" t="shared" si="0" ref="J17:J24">IF(I17="Less(-)",-1,1)</f>
        <v>1</v>
      </c>
      <c r="K17" s="65" t="s">
        <v>50</v>
      </c>
      <c r="L17" s="65" t="s">
        <v>7</v>
      </c>
      <c r="M17" s="68"/>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aca="true" t="shared" si="1" ref="BA17:BA24">total_amount_ba($B$2,$D$2,D17,F17,J17,K17,M17)</f>
        <v>0</v>
      </c>
      <c r="BB17" s="70">
        <f aca="true" t="shared" si="2" ref="BB17:BB24">BA17+SUM(N17:AZ17)</f>
        <v>0</v>
      </c>
      <c r="BC17" s="71" t="str">
        <f aca="true" t="shared" si="3" ref="BC17:BC24">SpellNumber(L17,BB17)</f>
        <v>INR Zero Only</v>
      </c>
      <c r="IE17" s="27">
        <v>1.01</v>
      </c>
      <c r="IF17" s="27" t="s">
        <v>39</v>
      </c>
      <c r="IG17" s="27" t="s">
        <v>35</v>
      </c>
      <c r="IH17" s="27">
        <v>123.223</v>
      </c>
      <c r="II17" s="27" t="s">
        <v>37</v>
      </c>
    </row>
    <row r="18" spans="1:243" s="26" customFormat="1" ht="42" customHeight="1">
      <c r="A18" s="74">
        <v>5</v>
      </c>
      <c r="B18" s="62" t="s">
        <v>129</v>
      </c>
      <c r="C18" s="20" t="s">
        <v>47</v>
      </c>
      <c r="D18" s="64">
        <v>3062.24</v>
      </c>
      <c r="E18" s="63" t="s">
        <v>72</v>
      </c>
      <c r="F18" s="64">
        <v>0</v>
      </c>
      <c r="G18" s="65"/>
      <c r="H18" s="65"/>
      <c r="I18" s="67" t="s">
        <v>38</v>
      </c>
      <c r="J18" s="63">
        <f t="shared" si="0"/>
        <v>1</v>
      </c>
      <c r="K18" s="65" t="s">
        <v>50</v>
      </c>
      <c r="L18" s="65" t="s">
        <v>7</v>
      </c>
      <c r="M18" s="68"/>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8">
        <f t="shared" si="1"/>
        <v>0</v>
      </c>
      <c r="BB18" s="70">
        <f t="shared" si="2"/>
        <v>0</v>
      </c>
      <c r="BC18" s="71" t="str">
        <f t="shared" si="3"/>
        <v>INR Zero Only</v>
      </c>
      <c r="IE18" s="27">
        <v>3</v>
      </c>
      <c r="IF18" s="27" t="s">
        <v>43</v>
      </c>
      <c r="IG18" s="27" t="s">
        <v>44</v>
      </c>
      <c r="IH18" s="27">
        <v>10</v>
      </c>
      <c r="II18" s="27" t="s">
        <v>37</v>
      </c>
    </row>
    <row r="19" spans="1:243" s="26" customFormat="1" ht="46.5" customHeight="1">
      <c r="A19" s="74">
        <v>6</v>
      </c>
      <c r="B19" s="62" t="s">
        <v>128</v>
      </c>
      <c r="C19" s="20" t="s">
        <v>77</v>
      </c>
      <c r="D19" s="64">
        <v>72.57</v>
      </c>
      <c r="E19" s="63" t="s">
        <v>67</v>
      </c>
      <c r="F19" s="64">
        <v>0</v>
      </c>
      <c r="G19" s="65"/>
      <c r="H19" s="65"/>
      <c r="I19" s="67" t="s">
        <v>38</v>
      </c>
      <c r="J19" s="63">
        <f t="shared" si="0"/>
        <v>1</v>
      </c>
      <c r="K19" s="65" t="s">
        <v>50</v>
      </c>
      <c r="L19" s="65" t="s">
        <v>7</v>
      </c>
      <c r="M19" s="68"/>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1"/>
        <v>0</v>
      </c>
      <c r="BB19" s="70">
        <f t="shared" si="2"/>
        <v>0</v>
      </c>
      <c r="BC19" s="71" t="str">
        <f t="shared" si="3"/>
        <v>INR Zero Only</v>
      </c>
      <c r="IE19" s="27">
        <v>3</v>
      </c>
      <c r="IF19" s="27" t="s">
        <v>43</v>
      </c>
      <c r="IG19" s="27" t="s">
        <v>44</v>
      </c>
      <c r="IH19" s="27">
        <v>10</v>
      </c>
      <c r="II19" s="27" t="s">
        <v>37</v>
      </c>
    </row>
    <row r="20" spans="1:243" s="26" customFormat="1" ht="51" customHeight="1">
      <c r="A20" s="74">
        <v>7</v>
      </c>
      <c r="B20" s="62" t="s">
        <v>127</v>
      </c>
      <c r="C20" s="20" t="s">
        <v>55</v>
      </c>
      <c r="D20" s="64">
        <v>15</v>
      </c>
      <c r="E20" s="63" t="s">
        <v>66</v>
      </c>
      <c r="F20" s="64">
        <v>0</v>
      </c>
      <c r="G20" s="65"/>
      <c r="H20" s="65"/>
      <c r="I20" s="67" t="s">
        <v>38</v>
      </c>
      <c r="J20" s="63">
        <f t="shared" si="0"/>
        <v>1</v>
      </c>
      <c r="K20" s="65" t="s">
        <v>50</v>
      </c>
      <c r="L20" s="65" t="s">
        <v>7</v>
      </c>
      <c r="M20" s="68"/>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1"/>
        <v>0</v>
      </c>
      <c r="BB20" s="70">
        <f t="shared" si="2"/>
        <v>0</v>
      </c>
      <c r="BC20" s="71" t="str">
        <f t="shared" si="3"/>
        <v>INR Zero Only</v>
      </c>
      <c r="IE20" s="27">
        <v>3</v>
      </c>
      <c r="IF20" s="27" t="s">
        <v>43</v>
      </c>
      <c r="IG20" s="27" t="s">
        <v>44</v>
      </c>
      <c r="IH20" s="27">
        <v>10</v>
      </c>
      <c r="II20" s="27" t="s">
        <v>37</v>
      </c>
    </row>
    <row r="21" spans="1:243" s="26" customFormat="1" ht="51" customHeight="1">
      <c r="A21" s="74">
        <v>8</v>
      </c>
      <c r="B21" s="60" t="s">
        <v>130</v>
      </c>
      <c r="C21" s="20" t="s">
        <v>78</v>
      </c>
      <c r="D21" s="75">
        <v>1.123</v>
      </c>
      <c r="E21" s="63" t="s">
        <v>67</v>
      </c>
      <c r="F21" s="64">
        <v>0</v>
      </c>
      <c r="G21" s="65"/>
      <c r="H21" s="65"/>
      <c r="I21" s="67" t="s">
        <v>38</v>
      </c>
      <c r="J21" s="63">
        <f t="shared" si="0"/>
        <v>1</v>
      </c>
      <c r="K21" s="65" t="s">
        <v>50</v>
      </c>
      <c r="L21" s="65" t="s">
        <v>7</v>
      </c>
      <c r="M21" s="68"/>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1"/>
        <v>0</v>
      </c>
      <c r="BB21" s="70">
        <f t="shared" si="2"/>
        <v>0</v>
      </c>
      <c r="BC21" s="71" t="str">
        <f t="shared" si="3"/>
        <v>INR Zero Only</v>
      </c>
      <c r="IE21" s="27">
        <v>1.01</v>
      </c>
      <c r="IF21" s="27" t="s">
        <v>39</v>
      </c>
      <c r="IG21" s="27" t="s">
        <v>35</v>
      </c>
      <c r="IH21" s="27">
        <v>123.223</v>
      </c>
      <c r="II21" s="27" t="s">
        <v>37</v>
      </c>
    </row>
    <row r="22" spans="1:243" s="26" customFormat="1" ht="83.25" customHeight="1">
      <c r="A22" s="74">
        <v>9</v>
      </c>
      <c r="B22" s="62" t="s">
        <v>131</v>
      </c>
      <c r="C22" s="20" t="s">
        <v>56</v>
      </c>
      <c r="D22" s="64">
        <v>12.18</v>
      </c>
      <c r="E22" s="63" t="s">
        <v>66</v>
      </c>
      <c r="F22" s="64">
        <v>0</v>
      </c>
      <c r="G22" s="65"/>
      <c r="H22" s="65"/>
      <c r="I22" s="67" t="s">
        <v>38</v>
      </c>
      <c r="J22" s="63">
        <f t="shared" si="0"/>
        <v>1</v>
      </c>
      <c r="K22" s="65" t="s">
        <v>50</v>
      </c>
      <c r="L22" s="65" t="s">
        <v>7</v>
      </c>
      <c r="M22" s="68"/>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1"/>
        <v>0</v>
      </c>
      <c r="BB22" s="70">
        <f t="shared" si="2"/>
        <v>0</v>
      </c>
      <c r="BC22" s="71" t="str">
        <f t="shared" si="3"/>
        <v>INR Zero Only</v>
      </c>
      <c r="IE22" s="27">
        <v>3</v>
      </c>
      <c r="IF22" s="27" t="s">
        <v>43</v>
      </c>
      <c r="IG22" s="27" t="s">
        <v>44</v>
      </c>
      <c r="IH22" s="27">
        <v>10</v>
      </c>
      <c r="II22" s="27" t="s">
        <v>37</v>
      </c>
    </row>
    <row r="23" spans="1:243" s="26" customFormat="1" ht="81" customHeight="1">
      <c r="A23" s="74">
        <v>10</v>
      </c>
      <c r="B23" s="62" t="s">
        <v>132</v>
      </c>
      <c r="C23" s="20" t="s">
        <v>79</v>
      </c>
      <c r="D23" s="64">
        <v>26.1</v>
      </c>
      <c r="E23" s="63" t="s">
        <v>66</v>
      </c>
      <c r="F23" s="64">
        <v>0</v>
      </c>
      <c r="G23" s="65"/>
      <c r="H23" s="65"/>
      <c r="I23" s="67" t="s">
        <v>38</v>
      </c>
      <c r="J23" s="63">
        <f t="shared" si="0"/>
        <v>1</v>
      </c>
      <c r="K23" s="65" t="s">
        <v>50</v>
      </c>
      <c r="L23" s="65" t="s">
        <v>7</v>
      </c>
      <c r="M23" s="68"/>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1"/>
        <v>0</v>
      </c>
      <c r="BB23" s="70">
        <f t="shared" si="2"/>
        <v>0</v>
      </c>
      <c r="BC23" s="71" t="str">
        <f t="shared" si="3"/>
        <v>INR Zero Only</v>
      </c>
      <c r="IE23" s="27">
        <v>3</v>
      </c>
      <c r="IF23" s="27" t="s">
        <v>43</v>
      </c>
      <c r="IG23" s="27" t="s">
        <v>44</v>
      </c>
      <c r="IH23" s="27">
        <v>10</v>
      </c>
      <c r="II23" s="27" t="s">
        <v>37</v>
      </c>
    </row>
    <row r="24" spans="1:243" s="26" customFormat="1" ht="69.75" customHeight="1">
      <c r="A24" s="74">
        <v>11</v>
      </c>
      <c r="B24" s="62" t="s">
        <v>133</v>
      </c>
      <c r="C24" s="20" t="s">
        <v>57</v>
      </c>
      <c r="D24" s="64">
        <v>26.1</v>
      </c>
      <c r="E24" s="63" t="s">
        <v>71</v>
      </c>
      <c r="F24" s="64">
        <v>0</v>
      </c>
      <c r="G24" s="65"/>
      <c r="H24" s="65"/>
      <c r="I24" s="67" t="s">
        <v>38</v>
      </c>
      <c r="J24" s="63">
        <f t="shared" si="0"/>
        <v>1</v>
      </c>
      <c r="K24" s="65" t="s">
        <v>50</v>
      </c>
      <c r="L24" s="65" t="s">
        <v>7</v>
      </c>
      <c r="M24" s="68"/>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 t="shared" si="1"/>
        <v>0</v>
      </c>
      <c r="BB24" s="70">
        <f t="shared" si="2"/>
        <v>0</v>
      </c>
      <c r="BC24" s="71" t="str">
        <f t="shared" si="3"/>
        <v>INR Zero Only</v>
      </c>
      <c r="IE24" s="27">
        <v>3</v>
      </c>
      <c r="IF24" s="27" t="s">
        <v>43</v>
      </c>
      <c r="IG24" s="27" t="s">
        <v>44</v>
      </c>
      <c r="IH24" s="27">
        <v>10</v>
      </c>
      <c r="II24" s="27" t="s">
        <v>37</v>
      </c>
    </row>
    <row r="25" spans="1:243" s="26" customFormat="1" ht="62.25" customHeight="1">
      <c r="A25" s="74">
        <v>12</v>
      </c>
      <c r="B25" s="60" t="s">
        <v>88</v>
      </c>
      <c r="C25" s="20" t="s">
        <v>80</v>
      </c>
      <c r="D25" s="64">
        <v>98</v>
      </c>
      <c r="E25" s="63" t="s">
        <v>125</v>
      </c>
      <c r="F25" s="64">
        <v>0</v>
      </c>
      <c r="G25" s="65"/>
      <c r="H25" s="65"/>
      <c r="I25" s="67" t="s">
        <v>38</v>
      </c>
      <c r="J25" s="63">
        <f aca="true" t="shared" si="4" ref="J25:J36">IF(I25="Less(-)",-1,1)</f>
        <v>1</v>
      </c>
      <c r="K25" s="65" t="s">
        <v>50</v>
      </c>
      <c r="L25" s="65" t="s">
        <v>7</v>
      </c>
      <c r="M25" s="68"/>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 aca="true" t="shared" si="5" ref="BA25:BA36">total_amount_ba($B$2,$D$2,D25,F25,J25,K25,M25)</f>
        <v>0</v>
      </c>
      <c r="BB25" s="70">
        <f aca="true" t="shared" si="6" ref="BB25:BB36">BA25+SUM(N25:AZ25)</f>
        <v>0</v>
      </c>
      <c r="BC25" s="71" t="str">
        <f aca="true" t="shared" si="7" ref="BC25:BC36">SpellNumber(L25,BB25)</f>
        <v>INR Zero Only</v>
      </c>
      <c r="IE25" s="27">
        <v>1.01</v>
      </c>
      <c r="IF25" s="27" t="s">
        <v>39</v>
      </c>
      <c r="IG25" s="27" t="s">
        <v>35</v>
      </c>
      <c r="IH25" s="27">
        <v>123.223</v>
      </c>
      <c r="II25" s="27" t="s">
        <v>37</v>
      </c>
    </row>
    <row r="26" spans="1:243" s="26" customFormat="1" ht="46.5" customHeight="1">
      <c r="A26" s="74">
        <v>13</v>
      </c>
      <c r="B26" s="62" t="s">
        <v>135</v>
      </c>
      <c r="C26" s="20" t="s">
        <v>58</v>
      </c>
      <c r="D26" s="64">
        <v>5</v>
      </c>
      <c r="E26" s="63" t="s">
        <v>125</v>
      </c>
      <c r="F26" s="64">
        <v>0</v>
      </c>
      <c r="G26" s="65"/>
      <c r="H26" s="65"/>
      <c r="I26" s="67" t="s">
        <v>38</v>
      </c>
      <c r="J26" s="63">
        <f t="shared" si="4"/>
        <v>1</v>
      </c>
      <c r="K26" s="65" t="s">
        <v>50</v>
      </c>
      <c r="L26" s="65" t="s">
        <v>7</v>
      </c>
      <c r="M26" s="68"/>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t="shared" si="5"/>
        <v>0</v>
      </c>
      <c r="BB26" s="70">
        <f t="shared" si="6"/>
        <v>0</v>
      </c>
      <c r="BC26" s="71" t="str">
        <f t="shared" si="7"/>
        <v>INR Zero Only</v>
      </c>
      <c r="IE26" s="27">
        <v>3</v>
      </c>
      <c r="IF26" s="27" t="s">
        <v>43</v>
      </c>
      <c r="IG26" s="27" t="s">
        <v>44</v>
      </c>
      <c r="IH26" s="27">
        <v>10</v>
      </c>
      <c r="II26" s="27" t="s">
        <v>37</v>
      </c>
    </row>
    <row r="27" spans="1:243" s="26" customFormat="1" ht="35.25" customHeight="1">
      <c r="A27" s="19">
        <v>14</v>
      </c>
      <c r="B27" s="61" t="s">
        <v>91</v>
      </c>
      <c r="C27" s="20" t="s">
        <v>81</v>
      </c>
      <c r="D27" s="64"/>
      <c r="E27" s="63"/>
      <c r="F27" s="67"/>
      <c r="G27" s="66"/>
      <c r="H27" s="66"/>
      <c r="I27" s="67"/>
      <c r="J27" s="63"/>
      <c r="K27" s="65"/>
      <c r="L27" s="65"/>
      <c r="M27" s="69"/>
      <c r="N27" s="21"/>
      <c r="O27" s="21"/>
      <c r="P27" s="22"/>
      <c r="Q27" s="21"/>
      <c r="R27" s="21"/>
      <c r="S27" s="2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4"/>
      <c r="BB27" s="72"/>
      <c r="BC27" s="71"/>
      <c r="IE27" s="27">
        <v>1</v>
      </c>
      <c r="IF27" s="27" t="s">
        <v>34</v>
      </c>
      <c r="IG27" s="27" t="s">
        <v>35</v>
      </c>
      <c r="IH27" s="27">
        <v>10</v>
      </c>
      <c r="II27" s="27" t="s">
        <v>36</v>
      </c>
    </row>
    <row r="28" spans="1:243" s="26" customFormat="1" ht="35.25" customHeight="1">
      <c r="A28" s="74">
        <v>14.1</v>
      </c>
      <c r="B28" s="62" t="s">
        <v>89</v>
      </c>
      <c r="C28" s="20" t="s">
        <v>59</v>
      </c>
      <c r="D28" s="64">
        <v>10</v>
      </c>
      <c r="E28" s="63" t="s">
        <v>125</v>
      </c>
      <c r="F28" s="64">
        <v>0</v>
      </c>
      <c r="G28" s="65"/>
      <c r="H28" s="65"/>
      <c r="I28" s="67" t="s">
        <v>38</v>
      </c>
      <c r="J28" s="63">
        <f t="shared" si="4"/>
        <v>1</v>
      </c>
      <c r="K28" s="65" t="s">
        <v>50</v>
      </c>
      <c r="L28" s="65" t="s">
        <v>7</v>
      </c>
      <c r="M28" s="68"/>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5"/>
        <v>0</v>
      </c>
      <c r="BB28" s="70">
        <f t="shared" si="6"/>
        <v>0</v>
      </c>
      <c r="BC28" s="71" t="str">
        <f t="shared" si="7"/>
        <v>INR Zero Only</v>
      </c>
      <c r="IE28" s="27">
        <v>3</v>
      </c>
      <c r="IF28" s="27" t="s">
        <v>43</v>
      </c>
      <c r="IG28" s="27" t="s">
        <v>44</v>
      </c>
      <c r="IH28" s="27">
        <v>10</v>
      </c>
      <c r="II28" s="27" t="s">
        <v>37</v>
      </c>
    </row>
    <row r="29" spans="1:243" s="26" customFormat="1" ht="31.5" customHeight="1">
      <c r="A29" s="74">
        <v>14.2</v>
      </c>
      <c r="B29" s="62" t="s">
        <v>90</v>
      </c>
      <c r="C29" s="20" t="s">
        <v>82</v>
      </c>
      <c r="D29" s="64">
        <v>80</v>
      </c>
      <c r="E29" s="63" t="s">
        <v>125</v>
      </c>
      <c r="F29" s="64">
        <v>0</v>
      </c>
      <c r="G29" s="65"/>
      <c r="H29" s="65"/>
      <c r="I29" s="67" t="s">
        <v>38</v>
      </c>
      <c r="J29" s="63">
        <f t="shared" si="4"/>
        <v>1</v>
      </c>
      <c r="K29" s="65" t="s">
        <v>50</v>
      </c>
      <c r="L29" s="65" t="s">
        <v>7</v>
      </c>
      <c r="M29" s="68"/>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5"/>
        <v>0</v>
      </c>
      <c r="BB29" s="70">
        <f t="shared" si="6"/>
        <v>0</v>
      </c>
      <c r="BC29" s="71" t="str">
        <f t="shared" si="7"/>
        <v>INR Zero Only</v>
      </c>
      <c r="IE29" s="27">
        <v>3</v>
      </c>
      <c r="IF29" s="27" t="s">
        <v>43</v>
      </c>
      <c r="IG29" s="27" t="s">
        <v>44</v>
      </c>
      <c r="IH29" s="27">
        <v>10</v>
      </c>
      <c r="II29" s="27" t="s">
        <v>37</v>
      </c>
    </row>
    <row r="30" spans="1:243" s="26" customFormat="1" ht="35.25" customHeight="1">
      <c r="A30" s="19">
        <v>15</v>
      </c>
      <c r="B30" s="61" t="s">
        <v>92</v>
      </c>
      <c r="C30" s="20" t="s">
        <v>60</v>
      </c>
      <c r="D30" s="64"/>
      <c r="E30" s="63"/>
      <c r="F30" s="67"/>
      <c r="G30" s="66"/>
      <c r="H30" s="66"/>
      <c r="I30" s="67"/>
      <c r="J30" s="63"/>
      <c r="K30" s="65"/>
      <c r="L30" s="65"/>
      <c r="M30" s="69"/>
      <c r="N30" s="21"/>
      <c r="O30" s="21"/>
      <c r="P30" s="22"/>
      <c r="Q30" s="21"/>
      <c r="R30" s="21"/>
      <c r="S30" s="2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4"/>
      <c r="BB30" s="72"/>
      <c r="BC30" s="71"/>
      <c r="IE30" s="27">
        <v>1</v>
      </c>
      <c r="IF30" s="27" t="s">
        <v>34</v>
      </c>
      <c r="IG30" s="27" t="s">
        <v>35</v>
      </c>
      <c r="IH30" s="27">
        <v>10</v>
      </c>
      <c r="II30" s="27" t="s">
        <v>36</v>
      </c>
    </row>
    <row r="31" spans="1:243" s="26" customFormat="1" ht="32.25" customHeight="1">
      <c r="A31" s="74">
        <v>15.1</v>
      </c>
      <c r="B31" s="62" t="s">
        <v>93</v>
      </c>
      <c r="C31" s="20" t="s">
        <v>83</v>
      </c>
      <c r="D31" s="64">
        <v>10</v>
      </c>
      <c r="E31" s="63" t="s">
        <v>125</v>
      </c>
      <c r="F31" s="64">
        <v>0</v>
      </c>
      <c r="G31" s="65"/>
      <c r="H31" s="65"/>
      <c r="I31" s="67" t="s">
        <v>38</v>
      </c>
      <c r="J31" s="63">
        <f>IF(I31="Less(-)",-1,1)</f>
        <v>1</v>
      </c>
      <c r="K31" s="65" t="s">
        <v>50</v>
      </c>
      <c r="L31" s="65" t="s">
        <v>7</v>
      </c>
      <c r="M31" s="68"/>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total_amount_ba($B$2,$D$2,D31,F31,J31,K31,M31)</f>
        <v>0</v>
      </c>
      <c r="BB31" s="70">
        <f>BA31+SUM(N31:AZ31)</f>
        <v>0</v>
      </c>
      <c r="BC31" s="71" t="str">
        <f>SpellNumber(L31,BB31)</f>
        <v>INR Zero Only</v>
      </c>
      <c r="IE31" s="27">
        <v>3</v>
      </c>
      <c r="IF31" s="27" t="s">
        <v>43</v>
      </c>
      <c r="IG31" s="27" t="s">
        <v>44</v>
      </c>
      <c r="IH31" s="27">
        <v>10</v>
      </c>
      <c r="II31" s="27" t="s">
        <v>37</v>
      </c>
    </row>
    <row r="32" spans="1:243" s="26" customFormat="1" ht="29.25" customHeight="1">
      <c r="A32" s="74">
        <v>15.2</v>
      </c>
      <c r="B32" s="62" t="s">
        <v>94</v>
      </c>
      <c r="C32" s="20" t="s">
        <v>61</v>
      </c>
      <c r="D32" s="64">
        <v>40</v>
      </c>
      <c r="E32" s="63" t="s">
        <v>125</v>
      </c>
      <c r="F32" s="64">
        <v>0</v>
      </c>
      <c r="G32" s="65"/>
      <c r="H32" s="65"/>
      <c r="I32" s="67" t="s">
        <v>38</v>
      </c>
      <c r="J32" s="63">
        <f>IF(I32="Less(-)",-1,1)</f>
        <v>1</v>
      </c>
      <c r="K32" s="65" t="s">
        <v>50</v>
      </c>
      <c r="L32" s="65" t="s">
        <v>7</v>
      </c>
      <c r="M32" s="68"/>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total_amount_ba($B$2,$D$2,D32,F32,J32,K32,M32)</f>
        <v>0</v>
      </c>
      <c r="BB32" s="70">
        <f>BA32+SUM(N32:AZ32)</f>
        <v>0</v>
      </c>
      <c r="BC32" s="71" t="str">
        <f>SpellNumber(L32,BB32)</f>
        <v>INR Zero Only</v>
      </c>
      <c r="IE32" s="27">
        <v>3</v>
      </c>
      <c r="IF32" s="27" t="s">
        <v>43</v>
      </c>
      <c r="IG32" s="27" t="s">
        <v>44</v>
      </c>
      <c r="IH32" s="27">
        <v>10</v>
      </c>
      <c r="II32" s="27" t="s">
        <v>37</v>
      </c>
    </row>
    <row r="33" spans="1:243" s="26" customFormat="1" ht="45.75" customHeight="1">
      <c r="A33" s="74">
        <v>16</v>
      </c>
      <c r="B33" s="60" t="s">
        <v>134</v>
      </c>
      <c r="C33" s="20" t="s">
        <v>101</v>
      </c>
      <c r="D33" s="64">
        <v>40</v>
      </c>
      <c r="E33" s="63" t="s">
        <v>125</v>
      </c>
      <c r="F33" s="64">
        <v>0</v>
      </c>
      <c r="G33" s="65"/>
      <c r="H33" s="65"/>
      <c r="I33" s="67" t="s">
        <v>38</v>
      </c>
      <c r="J33" s="63">
        <f t="shared" si="4"/>
        <v>1</v>
      </c>
      <c r="K33" s="65" t="s">
        <v>50</v>
      </c>
      <c r="L33" s="65" t="s">
        <v>7</v>
      </c>
      <c r="M33" s="68"/>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f t="shared" si="5"/>
        <v>0</v>
      </c>
      <c r="BB33" s="70">
        <f t="shared" si="6"/>
        <v>0</v>
      </c>
      <c r="BC33" s="71" t="str">
        <f t="shared" si="7"/>
        <v>INR Zero Only</v>
      </c>
      <c r="IE33" s="27">
        <v>1.01</v>
      </c>
      <c r="IF33" s="27" t="s">
        <v>39</v>
      </c>
      <c r="IG33" s="27" t="s">
        <v>35</v>
      </c>
      <c r="IH33" s="27">
        <v>123.223</v>
      </c>
      <c r="II33" s="27" t="s">
        <v>37</v>
      </c>
    </row>
    <row r="34" spans="1:243" s="26" customFormat="1" ht="58.5" customHeight="1">
      <c r="A34" s="74">
        <v>17</v>
      </c>
      <c r="B34" s="62" t="s">
        <v>136</v>
      </c>
      <c r="C34" s="20" t="s">
        <v>102</v>
      </c>
      <c r="D34" s="64">
        <v>550</v>
      </c>
      <c r="E34" s="63" t="s">
        <v>72</v>
      </c>
      <c r="F34" s="64">
        <v>0</v>
      </c>
      <c r="G34" s="65"/>
      <c r="H34" s="65"/>
      <c r="I34" s="67" t="s">
        <v>38</v>
      </c>
      <c r="J34" s="63">
        <f t="shared" si="4"/>
        <v>1</v>
      </c>
      <c r="K34" s="65" t="s">
        <v>50</v>
      </c>
      <c r="L34" s="65" t="s">
        <v>7</v>
      </c>
      <c r="M34" s="68"/>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5"/>
        <v>0</v>
      </c>
      <c r="BB34" s="70">
        <f t="shared" si="6"/>
        <v>0</v>
      </c>
      <c r="BC34" s="71" t="str">
        <f t="shared" si="7"/>
        <v>INR Zero Only</v>
      </c>
      <c r="IE34" s="27">
        <v>3</v>
      </c>
      <c r="IF34" s="27" t="s">
        <v>43</v>
      </c>
      <c r="IG34" s="27" t="s">
        <v>44</v>
      </c>
      <c r="IH34" s="27">
        <v>10</v>
      </c>
      <c r="II34" s="27" t="s">
        <v>37</v>
      </c>
    </row>
    <row r="35" spans="1:243" s="26" customFormat="1" ht="56.25" customHeight="1">
      <c r="A35" s="74">
        <v>18</v>
      </c>
      <c r="B35" s="62" t="s">
        <v>95</v>
      </c>
      <c r="C35" s="20" t="s">
        <v>103</v>
      </c>
      <c r="D35" s="64">
        <v>4</v>
      </c>
      <c r="E35" s="63" t="s">
        <v>125</v>
      </c>
      <c r="F35" s="64">
        <v>0</v>
      </c>
      <c r="G35" s="65"/>
      <c r="H35" s="65"/>
      <c r="I35" s="67" t="s">
        <v>38</v>
      </c>
      <c r="J35" s="63">
        <f t="shared" si="4"/>
        <v>1</v>
      </c>
      <c r="K35" s="65" t="s">
        <v>50</v>
      </c>
      <c r="L35" s="65" t="s">
        <v>7</v>
      </c>
      <c r="M35" s="68"/>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t="shared" si="5"/>
        <v>0</v>
      </c>
      <c r="BB35" s="70">
        <f t="shared" si="6"/>
        <v>0</v>
      </c>
      <c r="BC35" s="71" t="str">
        <f t="shared" si="7"/>
        <v>INR Zero Only</v>
      </c>
      <c r="IE35" s="27">
        <v>3</v>
      </c>
      <c r="IF35" s="27" t="s">
        <v>43</v>
      </c>
      <c r="IG35" s="27" t="s">
        <v>44</v>
      </c>
      <c r="IH35" s="27">
        <v>10</v>
      </c>
      <c r="II35" s="27" t="s">
        <v>37</v>
      </c>
    </row>
    <row r="36" spans="1:243" s="26" customFormat="1" ht="56.25" customHeight="1">
      <c r="A36" s="74">
        <v>19</v>
      </c>
      <c r="B36" s="62" t="s">
        <v>96</v>
      </c>
      <c r="C36" s="20" t="s">
        <v>104</v>
      </c>
      <c r="D36" s="64">
        <v>1800</v>
      </c>
      <c r="E36" s="63" t="s">
        <v>72</v>
      </c>
      <c r="F36" s="64">
        <v>0</v>
      </c>
      <c r="G36" s="65"/>
      <c r="H36" s="65"/>
      <c r="I36" s="67" t="s">
        <v>38</v>
      </c>
      <c r="J36" s="63">
        <f t="shared" si="4"/>
        <v>1</v>
      </c>
      <c r="K36" s="65" t="s">
        <v>50</v>
      </c>
      <c r="L36" s="65" t="s">
        <v>7</v>
      </c>
      <c r="M36" s="68"/>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 t="shared" si="5"/>
        <v>0</v>
      </c>
      <c r="BB36" s="70">
        <f t="shared" si="6"/>
        <v>0</v>
      </c>
      <c r="BC36" s="71" t="str">
        <f t="shared" si="7"/>
        <v>INR Zero Only</v>
      </c>
      <c r="IE36" s="27">
        <v>3</v>
      </c>
      <c r="IF36" s="27" t="s">
        <v>43</v>
      </c>
      <c r="IG36" s="27" t="s">
        <v>44</v>
      </c>
      <c r="IH36" s="27">
        <v>10</v>
      </c>
      <c r="II36" s="27" t="s">
        <v>37</v>
      </c>
    </row>
    <row r="37" spans="1:243" s="26" customFormat="1" ht="110.25" customHeight="1">
      <c r="A37" s="19">
        <v>20</v>
      </c>
      <c r="B37" s="60" t="s">
        <v>137</v>
      </c>
      <c r="C37" s="20" t="s">
        <v>105</v>
      </c>
      <c r="D37" s="64">
        <v>118.28</v>
      </c>
      <c r="E37" s="63" t="s">
        <v>66</v>
      </c>
      <c r="F37" s="64">
        <v>0</v>
      </c>
      <c r="G37" s="65"/>
      <c r="H37" s="65"/>
      <c r="I37" s="67" t="s">
        <v>38</v>
      </c>
      <c r="J37" s="63">
        <f aca="true" t="shared" si="8" ref="J37:J52">IF(I37="Less(-)",-1,1)</f>
        <v>1</v>
      </c>
      <c r="K37" s="65" t="s">
        <v>50</v>
      </c>
      <c r="L37" s="65" t="s">
        <v>7</v>
      </c>
      <c r="M37" s="68"/>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2"/>
      <c r="AV37" s="31"/>
      <c r="AW37" s="31"/>
      <c r="AX37" s="31"/>
      <c r="AY37" s="31"/>
      <c r="AZ37" s="31"/>
      <c r="BA37" s="58">
        <f aca="true" t="shared" si="9" ref="BA37:BA45">total_amount_ba($B$2,$D$2,D37,F37,J37,K37,M37)</f>
        <v>0</v>
      </c>
      <c r="BB37" s="70">
        <f aca="true" t="shared" si="10" ref="BB37:BB45">BA37+SUM(N37:AZ37)</f>
        <v>0</v>
      </c>
      <c r="BC37" s="71" t="str">
        <f aca="true" t="shared" si="11" ref="BC37:BC45">SpellNumber(L37,BB37)</f>
        <v>INR Zero Only</v>
      </c>
      <c r="IE37" s="27">
        <v>1.02</v>
      </c>
      <c r="IF37" s="27" t="s">
        <v>40</v>
      </c>
      <c r="IG37" s="27" t="s">
        <v>41</v>
      </c>
      <c r="IH37" s="27">
        <v>213</v>
      </c>
      <c r="II37" s="27" t="s">
        <v>37</v>
      </c>
    </row>
    <row r="38" spans="1:243" s="26" customFormat="1" ht="68.25" customHeight="1">
      <c r="A38" s="19">
        <v>21</v>
      </c>
      <c r="B38" s="60" t="s">
        <v>97</v>
      </c>
      <c r="C38" s="20" t="s">
        <v>106</v>
      </c>
      <c r="D38" s="64">
        <v>22.5</v>
      </c>
      <c r="E38" s="63" t="s">
        <v>66</v>
      </c>
      <c r="F38" s="64">
        <v>0</v>
      </c>
      <c r="G38" s="65"/>
      <c r="H38" s="65"/>
      <c r="I38" s="67" t="s">
        <v>38</v>
      </c>
      <c r="J38" s="63">
        <f t="shared" si="8"/>
        <v>1</v>
      </c>
      <c r="K38" s="65" t="s">
        <v>50</v>
      </c>
      <c r="L38" s="65" t="s">
        <v>7</v>
      </c>
      <c r="M38" s="68"/>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8">
        <f>total_amount_ba($B$2,$D$2,D38,F38,J38,K38,M38)</f>
        <v>0</v>
      </c>
      <c r="BB38" s="70">
        <f>BA38+SUM(N38:AZ38)</f>
        <v>0</v>
      </c>
      <c r="BC38" s="71" t="str">
        <f>SpellNumber(L38,BB38)</f>
        <v>INR Zero Only</v>
      </c>
      <c r="IE38" s="27">
        <v>2</v>
      </c>
      <c r="IF38" s="27" t="s">
        <v>34</v>
      </c>
      <c r="IG38" s="27" t="s">
        <v>42</v>
      </c>
      <c r="IH38" s="27">
        <v>10</v>
      </c>
      <c r="II38" s="27" t="s">
        <v>37</v>
      </c>
    </row>
    <row r="39" spans="1:243" s="26" customFormat="1" ht="96" customHeight="1">
      <c r="A39" s="19">
        <v>22</v>
      </c>
      <c r="B39" s="60" t="s">
        <v>98</v>
      </c>
      <c r="C39" s="20" t="s">
        <v>107</v>
      </c>
      <c r="D39" s="64">
        <v>116.1</v>
      </c>
      <c r="E39" s="63" t="s">
        <v>66</v>
      </c>
      <c r="F39" s="64">
        <v>0</v>
      </c>
      <c r="G39" s="65"/>
      <c r="H39" s="65"/>
      <c r="I39" s="67" t="s">
        <v>38</v>
      </c>
      <c r="J39" s="63">
        <f t="shared" si="8"/>
        <v>1</v>
      </c>
      <c r="K39" s="65" t="s">
        <v>50</v>
      </c>
      <c r="L39" s="65" t="s">
        <v>7</v>
      </c>
      <c r="M39" s="68"/>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8">
        <f>total_amount_ba($B$2,$D$2,D39,F39,J39,K39,M39)</f>
        <v>0</v>
      </c>
      <c r="BB39" s="70">
        <f>BA39+SUM(N39:AZ39)</f>
        <v>0</v>
      </c>
      <c r="BC39" s="71" t="str">
        <f>SpellNumber(L39,BB39)</f>
        <v>INR Zero Only</v>
      </c>
      <c r="IE39" s="27">
        <v>2</v>
      </c>
      <c r="IF39" s="27" t="s">
        <v>34</v>
      </c>
      <c r="IG39" s="27" t="s">
        <v>42</v>
      </c>
      <c r="IH39" s="27">
        <v>10</v>
      </c>
      <c r="II39" s="27" t="s">
        <v>37</v>
      </c>
    </row>
    <row r="40" spans="1:243" s="26" customFormat="1" ht="123" customHeight="1">
      <c r="A40" s="19">
        <v>23</v>
      </c>
      <c r="B40" s="60" t="s">
        <v>138</v>
      </c>
      <c r="C40" s="20" t="s">
        <v>108</v>
      </c>
      <c r="D40" s="64">
        <v>115.16</v>
      </c>
      <c r="E40" s="63" t="s">
        <v>66</v>
      </c>
      <c r="F40" s="64">
        <v>0</v>
      </c>
      <c r="G40" s="65"/>
      <c r="H40" s="65"/>
      <c r="I40" s="67" t="s">
        <v>38</v>
      </c>
      <c r="J40" s="63">
        <f t="shared" si="8"/>
        <v>1</v>
      </c>
      <c r="K40" s="65" t="s">
        <v>50</v>
      </c>
      <c r="L40" s="65" t="s">
        <v>7</v>
      </c>
      <c r="M40" s="68"/>
      <c r="N40" s="28"/>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58">
        <f>total_amount_ba($B$2,$D$2,D40,F40,J40,K40,M40)</f>
        <v>0</v>
      </c>
      <c r="BB40" s="70">
        <f>BA40+SUM(N40:AZ40)</f>
        <v>0</v>
      </c>
      <c r="BC40" s="71" t="str">
        <f>SpellNumber(L40,BB40)</f>
        <v>INR Zero Only</v>
      </c>
      <c r="IE40" s="27">
        <v>2</v>
      </c>
      <c r="IF40" s="27" t="s">
        <v>34</v>
      </c>
      <c r="IG40" s="27" t="s">
        <v>42</v>
      </c>
      <c r="IH40" s="27">
        <v>10</v>
      </c>
      <c r="II40" s="27" t="s">
        <v>37</v>
      </c>
    </row>
    <row r="41" spans="1:243" s="26" customFormat="1" ht="56.25" customHeight="1">
      <c r="A41" s="19">
        <v>24</v>
      </c>
      <c r="B41" s="62" t="s">
        <v>139</v>
      </c>
      <c r="C41" s="20" t="s">
        <v>109</v>
      </c>
      <c r="D41" s="64">
        <v>67.8</v>
      </c>
      <c r="E41" s="63" t="s">
        <v>73</v>
      </c>
      <c r="F41" s="64">
        <v>0</v>
      </c>
      <c r="G41" s="65"/>
      <c r="H41" s="65"/>
      <c r="I41" s="67" t="s">
        <v>38</v>
      </c>
      <c r="J41" s="63">
        <f t="shared" si="8"/>
        <v>1</v>
      </c>
      <c r="K41" s="65" t="s">
        <v>50</v>
      </c>
      <c r="L41" s="65" t="s">
        <v>7</v>
      </c>
      <c r="M41" s="68"/>
      <c r="N41" s="28"/>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58">
        <f t="shared" si="9"/>
        <v>0</v>
      </c>
      <c r="BB41" s="70">
        <f t="shared" si="10"/>
        <v>0</v>
      </c>
      <c r="BC41" s="71" t="str">
        <f t="shared" si="11"/>
        <v>INR Zero Only</v>
      </c>
      <c r="IE41" s="27">
        <v>3</v>
      </c>
      <c r="IF41" s="27" t="s">
        <v>43</v>
      </c>
      <c r="IG41" s="27" t="s">
        <v>44</v>
      </c>
      <c r="IH41" s="27">
        <v>10</v>
      </c>
      <c r="II41" s="27" t="s">
        <v>37</v>
      </c>
    </row>
    <row r="42" spans="1:243" s="26" customFormat="1" ht="90" customHeight="1">
      <c r="A42" s="19">
        <v>25</v>
      </c>
      <c r="B42" s="73" t="s">
        <v>99</v>
      </c>
      <c r="C42" s="20" t="s">
        <v>110</v>
      </c>
      <c r="D42" s="64">
        <v>6</v>
      </c>
      <c r="E42" s="63" t="s">
        <v>68</v>
      </c>
      <c r="F42" s="64">
        <v>0</v>
      </c>
      <c r="G42" s="65"/>
      <c r="H42" s="65"/>
      <c r="I42" s="67" t="s">
        <v>38</v>
      </c>
      <c r="J42" s="63">
        <f t="shared" si="8"/>
        <v>1</v>
      </c>
      <c r="K42" s="65" t="s">
        <v>50</v>
      </c>
      <c r="L42" s="65" t="s">
        <v>7</v>
      </c>
      <c r="M42" s="68"/>
      <c r="N42" s="28"/>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58">
        <f t="shared" si="9"/>
        <v>0</v>
      </c>
      <c r="BB42" s="70">
        <f t="shared" si="10"/>
        <v>0</v>
      </c>
      <c r="BC42" s="71" t="str">
        <f t="shared" si="11"/>
        <v>INR Zero Only</v>
      </c>
      <c r="IE42" s="27">
        <v>1.01</v>
      </c>
      <c r="IF42" s="27" t="s">
        <v>39</v>
      </c>
      <c r="IG42" s="27" t="s">
        <v>35</v>
      </c>
      <c r="IH42" s="27">
        <v>123.223</v>
      </c>
      <c r="II42" s="27" t="s">
        <v>37</v>
      </c>
    </row>
    <row r="43" spans="1:243" s="26" customFormat="1" ht="56.25" customHeight="1">
      <c r="A43" s="19">
        <v>26</v>
      </c>
      <c r="B43" s="62" t="s">
        <v>140</v>
      </c>
      <c r="C43" s="20" t="s">
        <v>111</v>
      </c>
      <c r="D43" s="64">
        <v>6</v>
      </c>
      <c r="E43" s="63" t="s">
        <v>73</v>
      </c>
      <c r="F43" s="64">
        <v>0</v>
      </c>
      <c r="G43" s="65"/>
      <c r="H43" s="65"/>
      <c r="I43" s="67" t="s">
        <v>38</v>
      </c>
      <c r="J43" s="63">
        <f t="shared" si="8"/>
        <v>1</v>
      </c>
      <c r="K43" s="65" t="s">
        <v>50</v>
      </c>
      <c r="L43" s="65" t="s">
        <v>7</v>
      </c>
      <c r="M43" s="68"/>
      <c r="N43" s="28"/>
      <c r="O43" s="28"/>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58">
        <f t="shared" si="9"/>
        <v>0</v>
      </c>
      <c r="BB43" s="70">
        <f t="shared" si="10"/>
        <v>0</v>
      </c>
      <c r="BC43" s="71" t="str">
        <f t="shared" si="11"/>
        <v>INR Zero Only</v>
      </c>
      <c r="IE43" s="27">
        <v>3</v>
      </c>
      <c r="IF43" s="27" t="s">
        <v>43</v>
      </c>
      <c r="IG43" s="27" t="s">
        <v>44</v>
      </c>
      <c r="IH43" s="27">
        <v>10</v>
      </c>
      <c r="II43" s="27" t="s">
        <v>37</v>
      </c>
    </row>
    <row r="44" spans="1:243" s="26" customFormat="1" ht="153" customHeight="1">
      <c r="A44" s="19">
        <v>27</v>
      </c>
      <c r="B44" s="62" t="s">
        <v>100</v>
      </c>
      <c r="C44" s="20" t="s">
        <v>112</v>
      </c>
      <c r="D44" s="64">
        <v>130.73</v>
      </c>
      <c r="E44" s="63" t="s">
        <v>66</v>
      </c>
      <c r="F44" s="64">
        <v>0</v>
      </c>
      <c r="G44" s="65"/>
      <c r="H44" s="65"/>
      <c r="I44" s="67" t="s">
        <v>38</v>
      </c>
      <c r="J44" s="63">
        <f t="shared" si="8"/>
        <v>1</v>
      </c>
      <c r="K44" s="65" t="s">
        <v>50</v>
      </c>
      <c r="L44" s="65" t="s">
        <v>7</v>
      </c>
      <c r="M44" s="68"/>
      <c r="N44" s="28"/>
      <c r="O44" s="28"/>
      <c r="P44" s="29"/>
      <c r="Q44" s="28"/>
      <c r="R44" s="28"/>
      <c r="S44" s="30"/>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58">
        <f t="shared" si="9"/>
        <v>0</v>
      </c>
      <c r="BB44" s="70">
        <f t="shared" si="10"/>
        <v>0</v>
      </c>
      <c r="BC44" s="71" t="str">
        <f t="shared" si="11"/>
        <v>INR Zero Only</v>
      </c>
      <c r="IE44" s="27">
        <v>3</v>
      </c>
      <c r="IF44" s="27" t="s">
        <v>43</v>
      </c>
      <c r="IG44" s="27" t="s">
        <v>44</v>
      </c>
      <c r="IH44" s="27">
        <v>10</v>
      </c>
      <c r="II44" s="27" t="s">
        <v>37</v>
      </c>
    </row>
    <row r="45" spans="1:243" s="26" customFormat="1" ht="54.75" customHeight="1">
      <c r="A45" s="74">
        <v>28</v>
      </c>
      <c r="B45" s="62" t="s">
        <v>141</v>
      </c>
      <c r="C45" s="20" t="s">
        <v>117</v>
      </c>
      <c r="D45" s="64">
        <v>105.83</v>
      </c>
      <c r="E45" s="63" t="s">
        <v>71</v>
      </c>
      <c r="F45" s="64">
        <v>0</v>
      </c>
      <c r="G45" s="65"/>
      <c r="H45" s="65"/>
      <c r="I45" s="67" t="s">
        <v>38</v>
      </c>
      <c r="J45" s="63">
        <f t="shared" si="8"/>
        <v>1</v>
      </c>
      <c r="K45" s="65" t="s">
        <v>50</v>
      </c>
      <c r="L45" s="65" t="s">
        <v>7</v>
      </c>
      <c r="M45" s="68"/>
      <c r="N45" s="28"/>
      <c r="O45" s="28"/>
      <c r="P45" s="29"/>
      <c r="Q45" s="28"/>
      <c r="R45" s="28"/>
      <c r="S45" s="30"/>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58">
        <f t="shared" si="9"/>
        <v>0</v>
      </c>
      <c r="BB45" s="70">
        <f t="shared" si="10"/>
        <v>0</v>
      </c>
      <c r="BC45" s="71" t="str">
        <f t="shared" si="11"/>
        <v>INR Zero Only</v>
      </c>
      <c r="IE45" s="27">
        <v>3</v>
      </c>
      <c r="IF45" s="27" t="s">
        <v>43</v>
      </c>
      <c r="IG45" s="27" t="s">
        <v>44</v>
      </c>
      <c r="IH45" s="27">
        <v>10</v>
      </c>
      <c r="II45" s="27" t="s">
        <v>37</v>
      </c>
    </row>
    <row r="46" spans="1:243" s="26" customFormat="1" ht="46.5" customHeight="1">
      <c r="A46" s="19">
        <v>29</v>
      </c>
      <c r="B46" s="60" t="s">
        <v>113</v>
      </c>
      <c r="C46" s="20" t="s">
        <v>118</v>
      </c>
      <c r="D46" s="64">
        <v>572.08</v>
      </c>
      <c r="E46" s="63" t="s">
        <v>66</v>
      </c>
      <c r="F46" s="64">
        <v>0</v>
      </c>
      <c r="G46" s="65"/>
      <c r="H46" s="65"/>
      <c r="I46" s="67" t="s">
        <v>38</v>
      </c>
      <c r="J46" s="63">
        <f t="shared" si="8"/>
        <v>1</v>
      </c>
      <c r="K46" s="65" t="s">
        <v>50</v>
      </c>
      <c r="L46" s="65" t="s">
        <v>7</v>
      </c>
      <c r="M46" s="68"/>
      <c r="N46" s="28"/>
      <c r="O46" s="28"/>
      <c r="P46" s="29"/>
      <c r="Q46" s="28"/>
      <c r="R46" s="28"/>
      <c r="S46" s="30"/>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2"/>
      <c r="AV46" s="31"/>
      <c r="AW46" s="31"/>
      <c r="AX46" s="31"/>
      <c r="AY46" s="31"/>
      <c r="AZ46" s="31"/>
      <c r="BA46" s="58">
        <f aca="true" t="shared" si="12" ref="BA46:BA52">total_amount_ba($B$2,$D$2,D46,F46,J46,K46,M46)</f>
        <v>0</v>
      </c>
      <c r="BB46" s="70">
        <f aca="true" t="shared" si="13" ref="BB46:BB52">BA46+SUM(N46:AZ46)</f>
        <v>0</v>
      </c>
      <c r="BC46" s="71" t="str">
        <f aca="true" t="shared" si="14" ref="BC46:BC52">SpellNumber(L46,BB46)</f>
        <v>INR Zero Only</v>
      </c>
      <c r="IE46" s="27">
        <v>1.02</v>
      </c>
      <c r="IF46" s="27" t="s">
        <v>40</v>
      </c>
      <c r="IG46" s="27" t="s">
        <v>41</v>
      </c>
      <c r="IH46" s="27">
        <v>213</v>
      </c>
      <c r="II46" s="27" t="s">
        <v>37</v>
      </c>
    </row>
    <row r="47" spans="1:243" s="26" customFormat="1" ht="46.5" customHeight="1">
      <c r="A47" s="19">
        <v>30</v>
      </c>
      <c r="B47" s="60" t="s">
        <v>114</v>
      </c>
      <c r="C47" s="20" t="s">
        <v>119</v>
      </c>
      <c r="D47" s="64">
        <v>112.05</v>
      </c>
      <c r="E47" s="63" t="s">
        <v>66</v>
      </c>
      <c r="F47" s="64">
        <v>0</v>
      </c>
      <c r="G47" s="65"/>
      <c r="H47" s="65"/>
      <c r="I47" s="67" t="s">
        <v>38</v>
      </c>
      <c r="J47" s="63">
        <f t="shared" si="8"/>
        <v>1</v>
      </c>
      <c r="K47" s="65" t="s">
        <v>50</v>
      </c>
      <c r="L47" s="65" t="s">
        <v>7</v>
      </c>
      <c r="M47" s="68"/>
      <c r="N47" s="28"/>
      <c r="O47" s="28"/>
      <c r="P47" s="29"/>
      <c r="Q47" s="28"/>
      <c r="R47" s="28"/>
      <c r="S47" s="30"/>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58">
        <f t="shared" si="12"/>
        <v>0</v>
      </c>
      <c r="BB47" s="70">
        <f t="shared" si="13"/>
        <v>0</v>
      </c>
      <c r="BC47" s="71" t="str">
        <f t="shared" si="14"/>
        <v>INR Zero Only</v>
      </c>
      <c r="IE47" s="27">
        <v>2</v>
      </c>
      <c r="IF47" s="27" t="s">
        <v>34</v>
      </c>
      <c r="IG47" s="27" t="s">
        <v>42</v>
      </c>
      <c r="IH47" s="27">
        <v>10</v>
      </c>
      <c r="II47" s="27" t="s">
        <v>37</v>
      </c>
    </row>
    <row r="48" spans="1:243" s="26" customFormat="1" ht="46.5" customHeight="1">
      <c r="A48" s="19">
        <v>31</v>
      </c>
      <c r="B48" s="60" t="s">
        <v>115</v>
      </c>
      <c r="C48" s="20" t="s">
        <v>120</v>
      </c>
      <c r="D48" s="64">
        <v>112.05</v>
      </c>
      <c r="E48" s="63" t="s">
        <v>66</v>
      </c>
      <c r="F48" s="64">
        <v>0</v>
      </c>
      <c r="G48" s="65"/>
      <c r="H48" s="65"/>
      <c r="I48" s="67" t="s">
        <v>38</v>
      </c>
      <c r="J48" s="63">
        <f t="shared" si="8"/>
        <v>1</v>
      </c>
      <c r="K48" s="65" t="s">
        <v>50</v>
      </c>
      <c r="L48" s="65" t="s">
        <v>7</v>
      </c>
      <c r="M48" s="68"/>
      <c r="N48" s="28"/>
      <c r="O48" s="28"/>
      <c r="P48" s="29"/>
      <c r="Q48" s="28"/>
      <c r="R48" s="28"/>
      <c r="S48" s="30"/>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58">
        <f t="shared" si="12"/>
        <v>0</v>
      </c>
      <c r="BB48" s="70">
        <f t="shared" si="13"/>
        <v>0</v>
      </c>
      <c r="BC48" s="71" t="str">
        <f t="shared" si="14"/>
        <v>INR Zero Only</v>
      </c>
      <c r="IE48" s="27">
        <v>2</v>
      </c>
      <c r="IF48" s="27" t="s">
        <v>34</v>
      </c>
      <c r="IG48" s="27" t="s">
        <v>42</v>
      </c>
      <c r="IH48" s="27">
        <v>10</v>
      </c>
      <c r="II48" s="27" t="s">
        <v>37</v>
      </c>
    </row>
    <row r="49" spans="1:243" s="26" customFormat="1" ht="56.25" customHeight="1">
      <c r="A49" s="19">
        <v>32</v>
      </c>
      <c r="B49" s="62" t="s">
        <v>116</v>
      </c>
      <c r="C49" s="20" t="s">
        <v>121</v>
      </c>
      <c r="D49" s="64">
        <v>284.52</v>
      </c>
      <c r="E49" s="63" t="s">
        <v>66</v>
      </c>
      <c r="F49" s="64">
        <v>0</v>
      </c>
      <c r="G49" s="65"/>
      <c r="H49" s="65"/>
      <c r="I49" s="67" t="s">
        <v>38</v>
      </c>
      <c r="J49" s="63">
        <f t="shared" si="8"/>
        <v>1</v>
      </c>
      <c r="K49" s="65" t="s">
        <v>50</v>
      </c>
      <c r="L49" s="65" t="s">
        <v>7</v>
      </c>
      <c r="M49" s="68"/>
      <c r="N49" s="28"/>
      <c r="O49" s="28"/>
      <c r="P49" s="29"/>
      <c r="Q49" s="28"/>
      <c r="R49" s="28"/>
      <c r="S49" s="30"/>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58">
        <f t="shared" si="12"/>
        <v>0</v>
      </c>
      <c r="BB49" s="70">
        <f t="shared" si="13"/>
        <v>0</v>
      </c>
      <c r="BC49" s="71" t="str">
        <f t="shared" si="14"/>
        <v>INR Zero Only</v>
      </c>
      <c r="IE49" s="27">
        <v>3</v>
      </c>
      <c r="IF49" s="27" t="s">
        <v>43</v>
      </c>
      <c r="IG49" s="27" t="s">
        <v>44</v>
      </c>
      <c r="IH49" s="27">
        <v>10</v>
      </c>
      <c r="II49" s="27" t="s">
        <v>37</v>
      </c>
    </row>
    <row r="50" spans="1:243" s="26" customFormat="1" ht="55.5" customHeight="1">
      <c r="A50" s="19">
        <v>33</v>
      </c>
      <c r="B50" s="73" t="s">
        <v>142</v>
      </c>
      <c r="C50" s="20" t="s">
        <v>122</v>
      </c>
      <c r="D50" s="64">
        <v>342.32</v>
      </c>
      <c r="E50" s="63" t="s">
        <v>66</v>
      </c>
      <c r="F50" s="64">
        <v>0</v>
      </c>
      <c r="G50" s="65"/>
      <c r="H50" s="65"/>
      <c r="I50" s="67" t="s">
        <v>38</v>
      </c>
      <c r="J50" s="63">
        <f t="shared" si="8"/>
        <v>1</v>
      </c>
      <c r="K50" s="65" t="s">
        <v>50</v>
      </c>
      <c r="L50" s="65" t="s">
        <v>7</v>
      </c>
      <c r="M50" s="68"/>
      <c r="N50" s="28"/>
      <c r="O50" s="28"/>
      <c r="P50" s="29"/>
      <c r="Q50" s="28"/>
      <c r="R50" s="28"/>
      <c r="S50" s="30"/>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58">
        <f t="shared" si="12"/>
        <v>0</v>
      </c>
      <c r="BB50" s="70">
        <f t="shared" si="13"/>
        <v>0</v>
      </c>
      <c r="BC50" s="71" t="str">
        <f t="shared" si="14"/>
        <v>INR Zero Only</v>
      </c>
      <c r="IE50" s="27">
        <v>1.01</v>
      </c>
      <c r="IF50" s="27" t="s">
        <v>39</v>
      </c>
      <c r="IG50" s="27" t="s">
        <v>35</v>
      </c>
      <c r="IH50" s="27">
        <v>123.223</v>
      </c>
      <c r="II50" s="27" t="s">
        <v>37</v>
      </c>
    </row>
    <row r="51" spans="1:243" s="26" customFormat="1" ht="49.5" customHeight="1">
      <c r="A51" s="19">
        <v>34</v>
      </c>
      <c r="B51" s="62" t="s">
        <v>143</v>
      </c>
      <c r="C51" s="20" t="s">
        <v>123</v>
      </c>
      <c r="D51" s="64">
        <v>502.8</v>
      </c>
      <c r="E51" s="63" t="s">
        <v>66</v>
      </c>
      <c r="F51" s="64">
        <v>0</v>
      </c>
      <c r="G51" s="65"/>
      <c r="H51" s="65"/>
      <c r="I51" s="67" t="s">
        <v>38</v>
      </c>
      <c r="J51" s="63">
        <f t="shared" si="8"/>
        <v>1</v>
      </c>
      <c r="K51" s="65" t="s">
        <v>50</v>
      </c>
      <c r="L51" s="65" t="s">
        <v>7</v>
      </c>
      <c r="M51" s="68"/>
      <c r="N51" s="28"/>
      <c r="O51" s="28"/>
      <c r="P51" s="29"/>
      <c r="Q51" s="28"/>
      <c r="R51" s="28"/>
      <c r="S51" s="30"/>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58">
        <f t="shared" si="12"/>
        <v>0</v>
      </c>
      <c r="BB51" s="70">
        <f t="shared" si="13"/>
        <v>0</v>
      </c>
      <c r="BC51" s="71" t="str">
        <f t="shared" si="14"/>
        <v>INR Zero Only</v>
      </c>
      <c r="IE51" s="27">
        <v>3</v>
      </c>
      <c r="IF51" s="27" t="s">
        <v>43</v>
      </c>
      <c r="IG51" s="27" t="s">
        <v>44</v>
      </c>
      <c r="IH51" s="27">
        <v>10</v>
      </c>
      <c r="II51" s="27" t="s">
        <v>37</v>
      </c>
    </row>
    <row r="52" spans="1:243" s="26" customFormat="1" ht="50.25" customHeight="1">
      <c r="A52" s="74">
        <v>35</v>
      </c>
      <c r="B52" s="62" t="s">
        <v>144</v>
      </c>
      <c r="C52" s="20" t="s">
        <v>124</v>
      </c>
      <c r="D52" s="64">
        <v>93.6</v>
      </c>
      <c r="E52" s="63" t="s">
        <v>71</v>
      </c>
      <c r="F52" s="64">
        <v>0</v>
      </c>
      <c r="G52" s="65"/>
      <c r="H52" s="65"/>
      <c r="I52" s="67" t="s">
        <v>38</v>
      </c>
      <c r="J52" s="63">
        <f t="shared" si="8"/>
        <v>1</v>
      </c>
      <c r="K52" s="65" t="s">
        <v>50</v>
      </c>
      <c r="L52" s="65" t="s">
        <v>7</v>
      </c>
      <c r="M52" s="68"/>
      <c r="N52" s="28"/>
      <c r="O52" s="28"/>
      <c r="P52" s="29"/>
      <c r="Q52" s="28"/>
      <c r="R52" s="28"/>
      <c r="S52" s="30"/>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58">
        <f t="shared" si="12"/>
        <v>0</v>
      </c>
      <c r="BB52" s="70">
        <f t="shared" si="13"/>
        <v>0</v>
      </c>
      <c r="BC52" s="71" t="str">
        <f t="shared" si="14"/>
        <v>INR Zero Only</v>
      </c>
      <c r="IE52" s="27">
        <v>3</v>
      </c>
      <c r="IF52" s="27" t="s">
        <v>43</v>
      </c>
      <c r="IG52" s="27" t="s">
        <v>44</v>
      </c>
      <c r="IH52" s="27">
        <v>10</v>
      </c>
      <c r="II52" s="27" t="s">
        <v>37</v>
      </c>
    </row>
    <row r="53" spans="1:243" s="26" customFormat="1" ht="33" customHeight="1">
      <c r="A53" s="33" t="s">
        <v>63</v>
      </c>
      <c r="B53" s="34"/>
      <c r="C53" s="35"/>
      <c r="D53" s="36"/>
      <c r="E53" s="36"/>
      <c r="F53" s="36"/>
      <c r="G53" s="36"/>
      <c r="H53" s="37"/>
      <c r="I53" s="37"/>
      <c r="J53" s="37"/>
      <c r="K53" s="37"/>
      <c r="L53" s="38"/>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59">
        <f>SUM(BA16:BA44)</f>
        <v>0</v>
      </c>
      <c r="BB53" s="59">
        <f>SUM(BB13:BB52)</f>
        <v>0</v>
      </c>
      <c r="BC53" s="25" t="str">
        <f>SpellNumber($E$2,BB53)</f>
        <v>INR Zero Only</v>
      </c>
      <c r="IE53" s="27">
        <v>4</v>
      </c>
      <c r="IF53" s="27" t="s">
        <v>40</v>
      </c>
      <c r="IG53" s="27" t="s">
        <v>48</v>
      </c>
      <c r="IH53" s="27">
        <v>10</v>
      </c>
      <c r="II53" s="27" t="s">
        <v>37</v>
      </c>
    </row>
    <row r="54" spans="1:243" s="49" customFormat="1" ht="39" customHeight="1" hidden="1">
      <c r="A54" s="34" t="s">
        <v>65</v>
      </c>
      <c r="B54" s="40"/>
      <c r="C54" s="41"/>
      <c r="D54" s="42"/>
      <c r="E54" s="43" t="s">
        <v>49</v>
      </c>
      <c r="F54" s="56"/>
      <c r="G54" s="44"/>
      <c r="H54" s="45"/>
      <c r="I54" s="45"/>
      <c r="J54" s="45"/>
      <c r="K54" s="46"/>
      <c r="L54" s="47"/>
      <c r="M54" s="48"/>
      <c r="O54" s="26"/>
      <c r="P54" s="26"/>
      <c r="Q54" s="26"/>
      <c r="R54" s="26"/>
      <c r="S54" s="26"/>
      <c r="BA54" s="54">
        <f>IF(ISBLANK(F54),0,IF(E54="Excess (+)",ROUND(BA53+(BA53*F54),2),IF(E54="Less (-)",ROUND(BA53+(BA53*F54*(-1)),2),0)))</f>
        <v>0</v>
      </c>
      <c r="BB54" s="55">
        <f>ROUND(BA54,0)</f>
        <v>0</v>
      </c>
      <c r="BC54" s="25" t="str">
        <f>SpellNumber(L54,BB54)</f>
        <v> Zero Only</v>
      </c>
      <c r="IE54" s="50"/>
      <c r="IF54" s="50"/>
      <c r="IG54" s="50"/>
      <c r="IH54" s="50"/>
      <c r="II54" s="50"/>
    </row>
    <row r="55" spans="1:243" s="49" customFormat="1" ht="51" customHeight="1">
      <c r="A55" s="33" t="s">
        <v>64</v>
      </c>
      <c r="B55" s="33"/>
      <c r="C55" s="76" t="str">
        <f>SpellNumber($E$2,BB53)</f>
        <v>INR Zero Only</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E55" s="50"/>
      <c r="IF55" s="50"/>
      <c r="IG55" s="50"/>
      <c r="IH55" s="50"/>
      <c r="II55" s="50"/>
    </row>
    <row r="56" spans="3:243" s="14" customFormat="1" ht="15">
      <c r="C56" s="51"/>
      <c r="D56" s="51"/>
      <c r="E56" s="51"/>
      <c r="F56" s="51"/>
      <c r="G56" s="51"/>
      <c r="H56" s="51"/>
      <c r="I56" s="51"/>
      <c r="J56" s="51"/>
      <c r="K56" s="51"/>
      <c r="L56" s="51"/>
      <c r="M56" s="51"/>
      <c r="O56" s="51"/>
      <c r="BA56" s="51"/>
      <c r="BC56" s="51"/>
      <c r="IE56" s="15"/>
      <c r="IF56" s="15"/>
      <c r="IG56" s="15"/>
      <c r="IH56" s="15"/>
      <c r="II56" s="15"/>
    </row>
  </sheetData>
  <sheetProtection password="ACE1" sheet="1" selectLockedCells="1"/>
  <mergeCells count="8">
    <mergeCell ref="C55:BC55"/>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54">
      <formula1>IF(ISBLANK(F54),$A$3:$C$3,$B$3:$C$3)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4">
      <formula1>0</formula1>
      <formula2>IF(E54&lt;&gt;"Select",99.9,0)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4">
      <formula1>IF(E54&lt;&gt;"Select",0,-1)</formula1>
      <formula2>IF(E54&lt;&gt;"Select",99.99,-1)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4">
      <formula1>"Select, Option C1, Option D1"</formula1>
    </dataValidation>
    <dataValidation allowBlank="1" showInputMessage="1" showErrorMessage="1" promptTitle="Item Description" prompt="Please enter Item Description in text" sqref="B13:B15 B31:B37 B28:B29 B17:B26 B41:B46 B49:B52"/>
    <dataValidation type="decimal" allowBlank="1" showInputMessage="1" showErrorMessage="1" promptTitle="Rate Entry" prompt="Please enter Basic Rate in Rupees for this item. " errorTitle="Invaid Entry" error="Only Numeric Values are allowed. " sqref="M13:M15 M28:M29 M17:M26 M31:M52">
      <formula1>0</formula1>
      <formula2>999999999999999</formula2>
    </dataValidation>
    <dataValidation type="list" allowBlank="1" showInputMessage="1" showErrorMessage="1" sqref="L30 L31 L32 L33 L34 L35 L36 L37 L38 L39 L40 L41 L42 L43 L44 L45 L46 L47 L48 L49 L50 L51 L13 L14 L15 L16 L17 L18 L19 L20 L21 L22 L23 L24 L25 L26 L27 L28 L29 L52">
      <formula1>"INR"</formula1>
    </dataValidation>
    <dataValidation allowBlank="1" showInputMessage="1" showErrorMessage="1" promptTitle="Addition / Deduction" prompt="Please Choose the correct One" sqref="J13:J52"/>
    <dataValidation type="list" showInputMessage="1" showErrorMessage="1" sqref="I13:I52">
      <formula1>"Excess(+), Less(-)"</formula1>
    </dataValidation>
    <dataValidation type="decimal" allowBlank="1" showInputMessage="1" showErrorMessage="1" errorTitle="Invalid Entry" error="Only Numeric Values are allowed. " sqref="A13:A52">
      <formula1>0</formula1>
      <formula2>999999999999999</formula2>
    </dataValidation>
    <dataValidation allowBlank="1" showInputMessage="1" showErrorMessage="1" promptTitle="Itemcode/Make" prompt="Please enter text" sqref="C13:C52"/>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allowBlank="1" showInputMessage="1" showErrorMessage="1" promptTitle="Units" prompt="Please enter Units in text" sqref="E13:E52"/>
    <dataValidation type="decimal" allowBlank="1" showInputMessage="1" showErrorMessage="1" promptTitle="Quantity" prompt="Please enter the Quantity for this item. " errorTitle="Invalid Entry" error="Only Numeric Values are allowed. " sqref="D13:D52 F13:F52">
      <formula1>0</formula1>
      <formula2>999999999999999</formula2>
    </dataValidation>
    <dataValidation type="list" allowBlank="1" showInputMessage="1" showErrorMessage="1" sqref="K13:K52">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2019-08-01T06:40:22Z</cp:lastPrinted>
  <dcterms:created xsi:type="dcterms:W3CDTF">2009-01-30T06:42:42Z</dcterms:created>
  <dcterms:modified xsi:type="dcterms:W3CDTF">2020-10-20T09:17:31Z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