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<sst xmlns="http://schemas.openxmlformats.org/spreadsheetml/2006/main" count="336" uniqueCount="114">
  <si>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</si>
  <si>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</si>
  <si>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</si>
  <si>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</si>
  <si>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</si>
  <si>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</si>
  <si>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</si>
  <si>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</si>
  <si>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</si>
  <si>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</si>
  <si>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</si>
  <si>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</si>
  <si>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</si>
  <si>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</si>
  <si>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</si>
  <si>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</si>
  <si>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</si>
  <si>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</si>
  <si>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</si>
  <si>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</si>
  <si>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</si>
  <si>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</si>
  <si>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</si>
  <si>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</si>
  <si>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</si>
  <si>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</si>
  <si>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</si>
  <si>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</si>
  <si>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</si>
  <si>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</si>
  <si>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</si>
  <si>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</si>
  <si>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</si>
  <si>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</si>
  <si>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</si>
  <si>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</si>
  <si>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</si>
  <si>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</si>
  <si>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</si>
  <si>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</si>
  <si>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</si>
  <si>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</si>
  <si>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</si>
  <si>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</si>
  <si>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</si>
  <si>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</si>
  <si>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</si>
  <si>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</si>
  <si>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</si>
  <si>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</si>
  <si>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</si>
  <si>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</si>
  <si>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</si>
  <si>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</si>
  <si>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item5</t>
  </si>
  <si>
    <t>Select</t>
  </si>
  <si>
    <t>Full Conversion</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</si>
  <si>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</si>
  <si>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</si>
  <si>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</si>
  <si>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</si>
  <si>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</si>
  <si>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</si>
  <si>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</si>
  <si>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</si>
  <si>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</si>
  <si>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</si>
  <si>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</si>
  <si>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</si>
  <si>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</si>
  <si>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</si>
  <si>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</si>
  <si>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</si>
  <si>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</si>
  <si>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Tender Inviting Authority: Office of the Supdt. Engineer Civil CSIR- IIIM Jammu</t>
  </si>
  <si>
    <t>BI01010001010000000000000515BI0100001116</t>
  </si>
  <si>
    <t>BI01010001010000000000000515BI0100001124</t>
  </si>
  <si>
    <t>Total in Figures</t>
  </si>
  <si>
    <t>Quoted Rate in Words</t>
  </si>
  <si>
    <t>Quoted Rate in Figures</t>
  </si>
  <si>
    <t>Kg</t>
  </si>
  <si>
    <t>Sqm</t>
  </si>
  <si>
    <t>Filling available excavated earth (excluding rock) in trenches, plinth, sides of foundations etc. in layers not exceeding 20cm in depth, consolidating each deposited layer by ramming and watering, lead up to 50 m and lift upto 1.5 m.</t>
  </si>
  <si>
    <t>Cum</t>
  </si>
  <si>
    <t>Demolishing cement concrete manually/ by mechanical means including disposal of material within 50 metres lead as per direction of Engineer - in - charge. Nominal concrete 1:3:6 or richer mix (i/c equivalent design mix)</t>
  </si>
  <si>
    <t>Demolishing brick work manually/ by mechanical means including stacking of serviceable material and disposal of nserviceable material within 50 metres lead as per direction of Engineer-in-charge. In cement mortar</t>
  </si>
  <si>
    <t>Removing mortar from bricks and cleaning bricks including stacking within a lead of 50 m (stacks of cleaned bricks shall be measured) :  From brick work in cement mortar</t>
  </si>
  <si>
    <t xml:space="preserve">Dismantling steel work in built up sections in angles, tees, flats and channels including all gusset plates, bolts, nuts, cutting rivets, welding etc. including dismembering and stacking within 50metres lead. </t>
  </si>
  <si>
    <t xml:space="preserve">Dismantling barbed wire or flexible wire rope in fencing including making rolls and stacking within 50 metres lead. </t>
  </si>
  <si>
    <t xml:space="preserve">Dismantling old plaster , wall tiles or skirting raking out joints and cleaning the surface for plaster including disposal of rubbish to the dumping ground within 50 metres lead. </t>
  </si>
  <si>
    <t xml:space="preserve">Disposal of building rubbish / malba / similar unserviceable, dismantled or waste materials by mechanical means, including loading, transporting, unloading to approved municipal dumping ground or IIIM colony as approved by Engineer-in-charge, for all leads including all lifts involved.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</si>
  <si>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t>
  </si>
  <si>
    <t xml:space="preserve">Clearing jungle including uprooting of rank vegetation, grass, brush wood, trees and saplings of girth upto 30 cm measured at a height of 1m above ground level and removal of rubbish upto a distance of 50 m outside the periphery of the area cleared. </t>
  </si>
  <si>
    <t xml:space="preserve">Providing and laying in position cement concrete of specified grade excluding the cost of centering and shuttering - All work up to plinth level :   </t>
  </si>
  <si>
    <t>1:2:4 (1 Cement : 2 coarse sand : 4 graded stone aggregate 20 mm nominal size).</t>
  </si>
  <si>
    <t xml:space="preserve">1:5:10 (1 cement : 5 coarse sand : 10 graded stone aggregate 40 mm nominal size) </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</si>
  <si>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:1:1.5:3 (1 cement : 1.5 coarse sand(zone-III) : 3 graded stone aggregate 20 mm nominal size)</t>
  </si>
  <si>
    <t>Centering and shuttering including strutting, propping etc. and removal of form for : Lintels, beams, plinth beams, girders, bressumers and cantilevers</t>
  </si>
  <si>
    <t>Steel reinforcement for R.C.C. work including straightening, cutting, bending, placing in position and binding all complete above plinth level.Thermo-Mechanically Treated bars.</t>
  </si>
  <si>
    <t>Brick work with common burnt clay F.P.S. (non modular) bricks of class designation 7.5 in foundation and plinth in: Cement mortar 1:6 (1 cement : 6 coarse sand)</t>
  </si>
  <si>
    <t>Brick work with common burnt clay F.P.S. (non modular) bricks of class designation 7.5 in superstructure above plinth level up to floor V level in all shapes and sizes in : Cement mortar 1:6 (1 cement : 6 coarse sand)</t>
  </si>
  <si>
    <t xml:space="preserve">Structural steel work in single section, fixed with or without connecting plate,including cutting, hoisting, fixing in position and applying a priming coat of approved steel primer all complete. </t>
  </si>
  <si>
    <t>12 mm cement plaster of mix : 1:6 (1 cement: 6 coarse sand)</t>
  </si>
  <si>
    <t xml:space="preserve">Finishing walls with water proofing cement paint of required shade : New work (Two or more coats applied @ 3.84 kg/10 sqm) </t>
  </si>
  <si>
    <t xml:space="preserve">Welded steel wire fabric fencing with posts of specified material and of standard design placed and embedded in cement concrete blocks 45x45x 60 cm of mix 1:5:10 (1 cement:5 fine sand : 10 graded stone aggregate 40 mm nominal size), every 15th post, last but one end post and corner post shall be strutted on both sides and end post on one side only and struts embedded in cement concrete blocks 70x45x50 cm of the same mix, provided with welded steel wire fabric fixed between the posts fitted and fixed with G.I. staples on wooden plugs or tied to 6 mm bar nibs with G.I. binding wire (cost of posts, welded steel wire fabric, painting, earth work in excavation and concrete to be paid for separately). </t>
  </si>
  <si>
    <t>Nos.</t>
  </si>
  <si>
    <t>Mtr.</t>
  </si>
  <si>
    <t xml:space="preserve">Name of Work:   Repair of boundary wall at various places and fixing of barbed wire fencing with concertina coil fencing at IIIM campus
</t>
  </si>
  <si>
    <t>Contract No:  e-NIT no. 12-Works(229)-324-2K20</t>
  </si>
  <si>
    <r>
      <t>Brick work with</t>
    </r>
    <r>
      <rPr>
        <b/>
        <sz val="11"/>
        <rFont val="Arial"/>
        <family val="2"/>
      </rPr>
      <t xml:space="preserve"> old brick or existing brick available in site </t>
    </r>
    <r>
      <rPr>
        <sz val="11"/>
        <rFont val="Arial"/>
        <family val="2"/>
      </rPr>
      <t>in foundation  &amp; plinth in  : Cement mortar 1:6 (1 cement : 6 coarse sand)</t>
    </r>
  </si>
  <si>
    <r>
      <rPr>
        <b/>
        <sz val="11"/>
        <rFont val="Arial"/>
        <family val="2"/>
      </rPr>
      <t>Labour for Steel work welded in built up sections/ framed work</t>
    </r>
    <r>
      <rPr>
        <sz val="11"/>
        <rFont val="Arial"/>
        <family val="2"/>
      </rPr>
      <t>, including cutting, hoisting, fixing in position and applying a priming coat of approved steel primer etc. as required. In gratings, frames, guard bar, ladder, railings, brackets, gates and similar works</t>
    </r>
    <r>
      <rPr>
        <b/>
        <sz val="11"/>
        <rFont val="Arial"/>
        <family val="2"/>
      </rPr>
      <t xml:space="preserve"> ( Angle Iron, Iron flat, Welded meshetc. provided by departement free of cost)</t>
    </r>
  </si>
  <si>
    <r>
      <rPr>
        <b/>
        <sz val="11"/>
        <rFont val="Arial"/>
        <family val="2"/>
      </rPr>
      <t>Labour for G. I barbed wire fencing</t>
    </r>
    <r>
      <rPr>
        <sz val="11"/>
        <rFont val="Arial"/>
        <family val="2"/>
      </rPr>
      <t xml:space="preserve"> with angle iron post placed at required distance embedded in cement concrete blocks, and provided with horizontal lines and two diagonals interwoven with horizontal wires, of barbed wire between the two posts fitted and fixed with G.I. staples, turn buckles etc. complete. Payment to be made per metre cost of total length of barbed wire used. </t>
    </r>
    <r>
      <rPr>
        <b/>
        <sz val="11"/>
        <rFont val="Arial"/>
        <family val="2"/>
      </rPr>
      <t>(G.I. barbed wire fencing provided by departement free of cost)</t>
    </r>
  </si>
  <si>
    <r>
      <rPr>
        <b/>
        <sz val="11"/>
        <rFont val="Arial"/>
        <family val="2"/>
      </rPr>
      <t xml:space="preserve">Labour for fixing concertina coil fencing </t>
    </r>
    <r>
      <rPr>
        <sz val="11"/>
        <rFont val="Arial"/>
        <family val="2"/>
      </rPr>
      <t xml:space="preserve">with punched tape concertina coil 600 mm dia 10 metre openable length ( total length 90 m), having 50 nos rounds per 6 metre length, upto 3 m height of wall with existing angle iron ‘Y’ shaped of Engineer-in-charge, </t>
    </r>
    <r>
      <rPr>
        <b/>
        <sz val="11"/>
        <rFont val="Arial"/>
        <family val="2"/>
      </rPr>
      <t>(Concertina coil fencing provided by departement free of cost)</t>
    </r>
  </si>
  <si>
    <r>
      <rPr>
        <b/>
        <sz val="11"/>
        <rFont val="Arial"/>
        <family val="2"/>
      </rPr>
      <t xml:space="preserve">Labour for fixing G.I. chain link fabric fencing </t>
    </r>
    <r>
      <rPr>
        <sz val="11"/>
        <rFont val="Arial"/>
        <family val="2"/>
      </rPr>
      <t xml:space="preserve">(Made of G.I. wire of dia 4 mm) of required width in mesh size 50x50 mm including strengthening with 2 mm dia wire or nuts, bolts and washers as required complete as per the direction of Engineer-in-charge. </t>
    </r>
    <r>
      <rPr>
        <b/>
        <sz val="11"/>
        <rFont val="Arial"/>
        <family val="2"/>
      </rPr>
      <t xml:space="preserve">(G.I. chain link fabric fencing provided by departement free of cost)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</si>
</sst>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color indexed="63"/>
      </right>
      <top>
        <color indexed="63"/>
      </top>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0" fontId="3" fillId="0" borderId="13" xfId="58" applyNumberFormat="1" applyFont="1" applyFill="1" applyBorder="1" applyAlignment="1">
      <alignment horizontal="justify" vertical="top" wrapText="1"/>
      <protection/>
    </xf>
    <xf numFmtId="0" fontId="2" fillId="0" borderId="13" xfId="58" applyNumberFormat="1" applyFont="1" applyFill="1" applyBorder="1" applyAlignment="1">
      <alignment horizontal="justify" vertical="top" wrapText="1"/>
      <protection/>
    </xf>
    <xf numFmtId="0" fontId="3" fillId="0" borderId="13" xfId="57" applyNumberFormat="1" applyFont="1" applyFill="1" applyBorder="1" applyAlignment="1">
      <alignment horizontal="center"/>
      <protection/>
    </xf>
    <xf numFmtId="2" fontId="3" fillId="0" borderId="13" xfId="58" applyNumberFormat="1" applyFont="1" applyFill="1" applyBorder="1" applyAlignment="1">
      <alignment horizontal="center"/>
      <protection/>
    </xf>
    <xf numFmtId="0" fontId="2" fillId="0" borderId="13" xfId="57" applyNumberFormat="1" applyFont="1" applyFill="1" applyBorder="1" applyAlignment="1" applyProtection="1">
      <alignment horizontal="center"/>
      <protection locked="0"/>
    </xf>
    <xf numFmtId="0" fontId="2" fillId="0" borderId="13" xfId="57" applyNumberFormat="1" applyFont="1" applyFill="1" applyBorder="1" applyAlignment="1" applyProtection="1">
      <alignment horizontal="center"/>
      <protection/>
    </xf>
    <xf numFmtId="0" fontId="3" fillId="0" borderId="13" xfId="58" applyNumberFormat="1" applyFont="1" applyFill="1" applyBorder="1" applyAlignment="1">
      <alignment horizontal="center"/>
      <protection/>
    </xf>
    <xf numFmtId="2" fontId="2" fillId="33" borderId="13" xfId="57" applyNumberFormat="1" applyFont="1" applyFill="1" applyBorder="1" applyAlignment="1" applyProtection="1">
      <alignment horizontal="center"/>
      <protection locked="0"/>
    </xf>
    <xf numFmtId="0" fontId="3" fillId="0" borderId="13" xfId="57" applyNumberFormat="1" applyFont="1" applyFill="1" applyBorder="1" applyAlignment="1" applyProtection="1">
      <alignment horizontal="center"/>
      <protection/>
    </xf>
    <xf numFmtId="2" fontId="2" fillId="0" borderId="16" xfId="58" applyNumberFormat="1" applyFont="1" applyFill="1" applyBorder="1" applyAlignment="1">
      <alignment horizontal="right"/>
      <protection/>
    </xf>
    <xf numFmtId="0" fontId="3" fillId="0" borderId="13" xfId="58" applyNumberFormat="1" applyFont="1" applyFill="1" applyBorder="1" applyAlignment="1">
      <alignment wrapText="1"/>
      <protection/>
    </xf>
    <xf numFmtId="0" fontId="3" fillId="0" borderId="10" xfId="0" applyFont="1" applyFill="1" applyBorder="1" applyAlignment="1">
      <alignment horizontal="justify" vertical="top" wrapText="1"/>
    </xf>
    <xf numFmtId="0" fontId="3" fillId="0" borderId="21" xfId="0" applyFont="1" applyFill="1" applyBorder="1" applyAlignment="1">
      <alignment horizontal="justify" vertical="top" wrapText="1"/>
    </xf>
    <xf numFmtId="2" fontId="3" fillId="0" borderId="13" xfId="0" applyNumberFormat="1" applyFont="1" applyFill="1" applyBorder="1" applyAlignment="1">
      <alignment horizontal="center"/>
    </xf>
    <xf numFmtId="2" fontId="3" fillId="0" borderId="15" xfId="0" applyNumberFormat="1" applyFont="1" applyFill="1" applyBorder="1" applyAlignment="1">
      <alignment horizontal="center"/>
    </xf>
    <xf numFmtId="2" fontId="3" fillId="0" borderId="14" xfId="0" applyNumberFormat="1" applyFont="1" applyFill="1" applyBorder="1" applyAlignment="1">
      <alignment horizontal="center"/>
    </xf>
    <xf numFmtId="173" fontId="3" fillId="0" borderId="13" xfId="58" applyNumberFormat="1" applyFont="1" applyFill="1" applyBorder="1" applyAlignment="1">
      <alignment horizontal="center" vertical="top"/>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3"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3"/>
  <sheetViews>
    <sheetView showGridLines="0" zoomScale="85" zoomScaleNormal="85" zoomScalePageLayoutView="0" workbookViewId="0" topLeftCell="A34">
      <selection activeCell="BJ42" sqref="BJ42"/>
    </sheetView>
  </sheetViews>
  <sheetFormatPr defaultColWidth="9.140625" defaultRowHeight="15"/>
  <cols>
    <col min="1" max="1" width="15.00390625" style="50" customWidth="1"/>
    <col min="2" max="2" width="99.421875" style="50" customWidth="1"/>
    <col min="3" max="3" width="0.2890625" style="50" customWidth="1"/>
    <col min="4" max="4" width="13.8515625" style="50" customWidth="1"/>
    <col min="5" max="5" width="11.28125" style="50" customWidth="1"/>
    <col min="6" max="6" width="36.8515625" style="50" hidden="1" customWidth="1"/>
    <col min="7" max="7" width="14.140625" style="50" hidden="1" customWidth="1"/>
    <col min="8" max="9" width="12.140625" style="50" hidden="1" customWidth="1"/>
    <col min="10" max="10" width="9.00390625" style="50" hidden="1" customWidth="1"/>
    <col min="11" max="11" width="19.57421875" style="50" hidden="1" customWidth="1"/>
    <col min="12" max="12" width="34.8515625" style="50" hidden="1" customWidth="1"/>
    <col min="13" max="13" width="19.00390625" style="50" customWidth="1"/>
    <col min="14" max="14" width="15.28125" style="51"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9.57421875" style="50" hidden="1" customWidth="1"/>
    <col min="53" max="53" width="29.7109375" style="50" hidden="1" customWidth="1"/>
    <col min="54" max="54" width="22.57421875" style="50" customWidth="1"/>
    <col min="55" max="55" width="28.00390625" style="50" customWidth="1"/>
    <col min="56" max="238" width="9.140625" style="50" customWidth="1"/>
    <col min="239" max="243" width="9.140625" style="52" customWidth="1"/>
    <col min="244" max="16384" width="9.140625" style="50" customWidth="1"/>
  </cols>
  <sheetData>
    <row r="1" spans="1:243" s="1" customFormat="1" ht="25.5" customHeight="1">
      <c r="A1" s="82" t="str">
        <f>B2&amp;" BoQ"</f>
        <v>Item Rate BoQ</v>
      </c>
      <c r="B1" s="82"/>
      <c r="C1" s="82"/>
      <c r="D1" s="82"/>
      <c r="E1" s="82"/>
      <c r="F1" s="82"/>
      <c r="G1" s="82"/>
      <c r="H1" s="82"/>
      <c r="I1" s="82"/>
      <c r="J1" s="82"/>
      <c r="K1" s="82"/>
      <c r="L1" s="82"/>
      <c r="O1" s="2"/>
      <c r="P1" s="2"/>
      <c r="Q1" s="3"/>
      <c r="IE1" s="3"/>
      <c r="IF1" s="3"/>
      <c r="IG1" s="3"/>
      <c r="IH1" s="3"/>
      <c r="II1" s="3"/>
    </row>
    <row r="2" spans="1:17" s="1" customFormat="1" ht="25.5" customHeight="1" hidden="1">
      <c r="A2" s="4" t="s">
        <v>3</v>
      </c>
      <c r="B2" s="4" t="s">
        <v>4</v>
      </c>
      <c r="C2" s="56" t="s">
        <v>5</v>
      </c>
      <c r="D2" s="5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3" t="s">
        <v>74</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7"/>
      <c r="IF4" s="7"/>
      <c r="IG4" s="7"/>
      <c r="IH4" s="7"/>
      <c r="II4" s="7"/>
    </row>
    <row r="5" spans="1:243" s="6" customFormat="1" ht="30.75" customHeight="1">
      <c r="A5" s="83" t="s">
        <v>107</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7"/>
      <c r="IF5" s="7"/>
      <c r="IG5" s="7"/>
      <c r="IH5" s="7"/>
      <c r="II5" s="7"/>
    </row>
    <row r="6" spans="1:243" s="6" customFormat="1" ht="30.75" customHeight="1">
      <c r="A6" s="83" t="s">
        <v>108</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7"/>
      <c r="IF6" s="7"/>
      <c r="IG6" s="7"/>
      <c r="IH6" s="7"/>
      <c r="II6" s="7"/>
    </row>
    <row r="7" spans="1:243" s="6" customFormat="1" ht="29.25" customHeight="1" hidden="1">
      <c r="A7" s="84" t="s">
        <v>10</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7"/>
      <c r="IF7" s="7"/>
      <c r="IG7" s="7"/>
      <c r="IH7" s="7"/>
      <c r="II7" s="7"/>
    </row>
    <row r="8" spans="1:243" s="9" customFormat="1" ht="61.5" customHeight="1">
      <c r="A8" s="8" t="s">
        <v>57</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E8" s="10"/>
      <c r="IF8" s="10"/>
      <c r="IG8" s="10"/>
      <c r="IH8" s="10"/>
      <c r="II8" s="10"/>
    </row>
    <row r="9" spans="1:243" s="11" customFormat="1" ht="61.5" customHeight="1">
      <c r="A9" s="79" t="s">
        <v>11</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60</v>
      </c>
      <c r="G11" s="13"/>
      <c r="H11" s="13"/>
      <c r="I11" s="13" t="s">
        <v>21</v>
      </c>
      <c r="J11" s="13" t="s">
        <v>22</v>
      </c>
      <c r="K11" s="13" t="s">
        <v>23</v>
      </c>
      <c r="L11" s="13" t="s">
        <v>24</v>
      </c>
      <c r="M11" s="16" t="s">
        <v>59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51" customHeight="1">
      <c r="A13" s="75">
        <v>1</v>
      </c>
      <c r="B13" s="70" t="s">
        <v>84</v>
      </c>
      <c r="C13" s="20" t="s">
        <v>42</v>
      </c>
      <c r="D13" s="72">
        <v>3.9</v>
      </c>
      <c r="E13" s="72" t="s">
        <v>83</v>
      </c>
      <c r="F13" s="62">
        <v>0</v>
      </c>
      <c r="G13" s="63"/>
      <c r="H13" s="64"/>
      <c r="I13" s="65" t="s">
        <v>38</v>
      </c>
      <c r="J13" s="61">
        <f aca="true" t="shared" si="0" ref="J13:J22">IF(I13="Less(-)",-1,1)</f>
        <v>1</v>
      </c>
      <c r="K13" s="63" t="s">
        <v>56</v>
      </c>
      <c r="L13" s="63" t="s">
        <v>7</v>
      </c>
      <c r="M13" s="66"/>
      <c r="N13" s="28"/>
      <c r="O13" s="28"/>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7">
        <f aca="true" t="shared" si="1" ref="BA13:BA22">total_amount_ba($B$2,$D$2,D13,F13,J13,K13,M13)</f>
        <v>0</v>
      </c>
      <c r="BB13" s="68">
        <f aca="true" t="shared" si="2" ref="BB13:BB39">BA13+SUM(N13:AZ13)</f>
        <v>0</v>
      </c>
      <c r="BC13" s="69" t="str">
        <f aca="true" t="shared" si="3" ref="BC13:BC22">SpellNumber(L13,BB13)</f>
        <v>INR Zero Only</v>
      </c>
      <c r="IE13" s="27">
        <v>1.01</v>
      </c>
      <c r="IF13" s="27" t="s">
        <v>39</v>
      </c>
      <c r="IG13" s="27" t="s">
        <v>35</v>
      </c>
      <c r="IH13" s="27">
        <v>123.223</v>
      </c>
      <c r="II13" s="27" t="s">
        <v>37</v>
      </c>
    </row>
    <row r="14" spans="1:243" s="26" customFormat="1" ht="56.25" customHeight="1">
      <c r="A14" s="75">
        <v>2</v>
      </c>
      <c r="B14" s="71" t="s">
        <v>85</v>
      </c>
      <c r="C14" s="20" t="s">
        <v>75</v>
      </c>
      <c r="D14" s="73">
        <v>12.27</v>
      </c>
      <c r="E14" s="74" t="s">
        <v>83</v>
      </c>
      <c r="F14" s="62">
        <v>0</v>
      </c>
      <c r="G14" s="63"/>
      <c r="H14" s="63"/>
      <c r="I14" s="65" t="s">
        <v>38</v>
      </c>
      <c r="J14" s="61">
        <f t="shared" si="0"/>
        <v>1</v>
      </c>
      <c r="K14" s="63" t="s">
        <v>56</v>
      </c>
      <c r="L14" s="63" t="s">
        <v>7</v>
      </c>
      <c r="M14" s="66"/>
      <c r="N14" s="28"/>
      <c r="O14" s="28"/>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7">
        <f t="shared" si="1"/>
        <v>0</v>
      </c>
      <c r="BB14" s="68">
        <f t="shared" si="2"/>
        <v>0</v>
      </c>
      <c r="BC14" s="69" t="str">
        <f t="shared" si="3"/>
        <v>INR Zero Only</v>
      </c>
      <c r="IE14" s="27">
        <v>1.02</v>
      </c>
      <c r="IF14" s="27" t="s">
        <v>40</v>
      </c>
      <c r="IG14" s="27" t="s">
        <v>41</v>
      </c>
      <c r="IH14" s="27">
        <v>213</v>
      </c>
      <c r="II14" s="27" t="s">
        <v>37</v>
      </c>
    </row>
    <row r="15" spans="1:243" s="26" customFormat="1" ht="45.75" customHeight="1">
      <c r="A15" s="75">
        <v>3</v>
      </c>
      <c r="B15" s="59" t="s">
        <v>86</v>
      </c>
      <c r="C15" s="20" t="s">
        <v>43</v>
      </c>
      <c r="D15" s="62">
        <v>2760.75</v>
      </c>
      <c r="E15" s="74" t="s">
        <v>105</v>
      </c>
      <c r="F15" s="62">
        <v>0</v>
      </c>
      <c r="G15" s="63"/>
      <c r="H15" s="63"/>
      <c r="I15" s="65" t="s">
        <v>38</v>
      </c>
      <c r="J15" s="61">
        <f t="shared" si="0"/>
        <v>1</v>
      </c>
      <c r="K15" s="63" t="s">
        <v>56</v>
      </c>
      <c r="L15" s="63" t="s">
        <v>7</v>
      </c>
      <c r="M15" s="66"/>
      <c r="N15" s="28"/>
      <c r="O15" s="28"/>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7">
        <f t="shared" si="1"/>
        <v>0</v>
      </c>
      <c r="BB15" s="68">
        <f t="shared" si="2"/>
        <v>0</v>
      </c>
      <c r="BC15" s="69" t="str">
        <f t="shared" si="3"/>
        <v>INR Zero Only</v>
      </c>
      <c r="IE15" s="27">
        <v>1.01</v>
      </c>
      <c r="IF15" s="27" t="s">
        <v>39</v>
      </c>
      <c r="IG15" s="27" t="s">
        <v>35</v>
      </c>
      <c r="IH15" s="27">
        <v>123.223</v>
      </c>
      <c r="II15" s="27" t="s">
        <v>37</v>
      </c>
    </row>
    <row r="16" spans="1:243" s="26" customFormat="1" ht="49.5" customHeight="1">
      <c r="A16" s="75">
        <v>4</v>
      </c>
      <c r="B16" s="59" t="s">
        <v>87</v>
      </c>
      <c r="C16" s="20" t="s">
        <v>44</v>
      </c>
      <c r="D16" s="62">
        <v>700</v>
      </c>
      <c r="E16" s="74" t="s">
        <v>80</v>
      </c>
      <c r="F16" s="62">
        <v>0</v>
      </c>
      <c r="G16" s="63"/>
      <c r="H16" s="63"/>
      <c r="I16" s="65" t="s">
        <v>38</v>
      </c>
      <c r="J16" s="61">
        <f t="shared" si="0"/>
        <v>1</v>
      </c>
      <c r="K16" s="63" t="s">
        <v>56</v>
      </c>
      <c r="L16" s="63" t="s">
        <v>7</v>
      </c>
      <c r="M16" s="66"/>
      <c r="N16" s="28"/>
      <c r="O16" s="28"/>
      <c r="P16" s="29"/>
      <c r="Q16" s="28"/>
      <c r="R16" s="28"/>
      <c r="S16" s="3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57">
        <f t="shared" si="1"/>
        <v>0</v>
      </c>
      <c r="BB16" s="68">
        <f t="shared" si="2"/>
        <v>0</v>
      </c>
      <c r="BC16" s="69" t="str">
        <f t="shared" si="3"/>
        <v>INR Zero Only</v>
      </c>
      <c r="IE16" s="27">
        <v>1.01</v>
      </c>
      <c r="IF16" s="27" t="s">
        <v>39</v>
      </c>
      <c r="IG16" s="27" t="s">
        <v>35</v>
      </c>
      <c r="IH16" s="27">
        <v>123.223</v>
      </c>
      <c r="II16" s="27" t="s">
        <v>37</v>
      </c>
    </row>
    <row r="17" spans="1:243" s="26" customFormat="1" ht="51" customHeight="1">
      <c r="A17" s="75">
        <v>5</v>
      </c>
      <c r="B17" s="70" t="s">
        <v>88</v>
      </c>
      <c r="C17" s="20" t="s">
        <v>45</v>
      </c>
      <c r="D17" s="72">
        <v>500</v>
      </c>
      <c r="E17" s="72" t="s">
        <v>80</v>
      </c>
      <c r="F17" s="62">
        <v>0</v>
      </c>
      <c r="G17" s="63"/>
      <c r="H17" s="64"/>
      <c r="I17" s="65" t="s">
        <v>38</v>
      </c>
      <c r="J17" s="61">
        <f t="shared" si="0"/>
        <v>1</v>
      </c>
      <c r="K17" s="63" t="s">
        <v>56</v>
      </c>
      <c r="L17" s="63" t="s">
        <v>7</v>
      </c>
      <c r="M17" s="66"/>
      <c r="N17" s="28"/>
      <c r="O17" s="28"/>
      <c r="P17" s="29"/>
      <c r="Q17" s="28"/>
      <c r="R17" s="28"/>
      <c r="S17" s="30"/>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57">
        <f t="shared" si="1"/>
        <v>0</v>
      </c>
      <c r="BB17" s="68">
        <f t="shared" si="2"/>
        <v>0</v>
      </c>
      <c r="BC17" s="69" t="str">
        <f t="shared" si="3"/>
        <v>INR Zero Only</v>
      </c>
      <c r="IE17" s="27">
        <v>1.01</v>
      </c>
      <c r="IF17" s="27" t="s">
        <v>39</v>
      </c>
      <c r="IG17" s="27" t="s">
        <v>35</v>
      </c>
      <c r="IH17" s="27">
        <v>123.223</v>
      </c>
      <c r="II17" s="27" t="s">
        <v>37</v>
      </c>
    </row>
    <row r="18" spans="1:243" s="26" customFormat="1" ht="51" customHeight="1">
      <c r="A18" s="75">
        <v>6</v>
      </c>
      <c r="B18" s="71" t="s">
        <v>89</v>
      </c>
      <c r="C18" s="20" t="s">
        <v>46</v>
      </c>
      <c r="D18" s="73">
        <v>342</v>
      </c>
      <c r="E18" s="74" t="s">
        <v>81</v>
      </c>
      <c r="F18" s="62">
        <v>0</v>
      </c>
      <c r="G18" s="63"/>
      <c r="H18" s="63"/>
      <c r="I18" s="65" t="s">
        <v>38</v>
      </c>
      <c r="J18" s="61">
        <f t="shared" si="0"/>
        <v>1</v>
      </c>
      <c r="K18" s="63" t="s">
        <v>56</v>
      </c>
      <c r="L18" s="63" t="s">
        <v>7</v>
      </c>
      <c r="M18" s="66"/>
      <c r="N18" s="28"/>
      <c r="O18" s="28"/>
      <c r="P18" s="29"/>
      <c r="Q18" s="28"/>
      <c r="R18" s="28"/>
      <c r="S18" s="30"/>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57">
        <f t="shared" si="1"/>
        <v>0</v>
      </c>
      <c r="BB18" s="68">
        <f t="shared" si="2"/>
        <v>0</v>
      </c>
      <c r="BC18" s="69" t="str">
        <f t="shared" si="3"/>
        <v>INR Zero Only</v>
      </c>
      <c r="IE18" s="27">
        <v>1.02</v>
      </c>
      <c r="IF18" s="27" t="s">
        <v>40</v>
      </c>
      <c r="IG18" s="27" t="s">
        <v>41</v>
      </c>
      <c r="IH18" s="27">
        <v>213</v>
      </c>
      <c r="II18" s="27" t="s">
        <v>37</v>
      </c>
    </row>
    <row r="19" spans="1:243" s="26" customFormat="1" ht="57.75" customHeight="1">
      <c r="A19" s="75">
        <v>7</v>
      </c>
      <c r="B19" s="59" t="s">
        <v>90</v>
      </c>
      <c r="C19" s="20" t="s">
        <v>47</v>
      </c>
      <c r="D19" s="62">
        <v>135</v>
      </c>
      <c r="E19" s="74" t="s">
        <v>83</v>
      </c>
      <c r="F19" s="62">
        <v>0</v>
      </c>
      <c r="G19" s="63"/>
      <c r="H19" s="63"/>
      <c r="I19" s="65" t="s">
        <v>38</v>
      </c>
      <c r="J19" s="61">
        <f t="shared" si="0"/>
        <v>1</v>
      </c>
      <c r="K19" s="63" t="s">
        <v>56</v>
      </c>
      <c r="L19" s="63" t="s">
        <v>7</v>
      </c>
      <c r="M19" s="66"/>
      <c r="N19" s="28"/>
      <c r="O19" s="28"/>
      <c r="P19" s="29"/>
      <c r="Q19" s="28"/>
      <c r="R19" s="28"/>
      <c r="S19" s="30"/>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57">
        <f t="shared" si="1"/>
        <v>0</v>
      </c>
      <c r="BB19" s="68">
        <f t="shared" si="2"/>
        <v>0</v>
      </c>
      <c r="BC19" s="69" t="str">
        <f t="shared" si="3"/>
        <v>INR Zero Only</v>
      </c>
      <c r="IE19" s="27">
        <v>1.01</v>
      </c>
      <c r="IF19" s="27" t="s">
        <v>39</v>
      </c>
      <c r="IG19" s="27" t="s">
        <v>35</v>
      </c>
      <c r="IH19" s="27">
        <v>123.223</v>
      </c>
      <c r="II19" s="27" t="s">
        <v>37</v>
      </c>
    </row>
    <row r="20" spans="1:243" s="26" customFormat="1" ht="78.75" customHeight="1">
      <c r="A20" s="75">
        <v>8</v>
      </c>
      <c r="B20" s="59" t="s">
        <v>91</v>
      </c>
      <c r="C20" s="20" t="s">
        <v>48</v>
      </c>
      <c r="D20" s="62">
        <v>14.4</v>
      </c>
      <c r="E20" s="74" t="s">
        <v>83</v>
      </c>
      <c r="F20" s="62">
        <v>0</v>
      </c>
      <c r="G20" s="63"/>
      <c r="H20" s="63"/>
      <c r="I20" s="65" t="s">
        <v>38</v>
      </c>
      <c r="J20" s="61">
        <f t="shared" si="0"/>
        <v>1</v>
      </c>
      <c r="K20" s="63" t="s">
        <v>56</v>
      </c>
      <c r="L20" s="63" t="s">
        <v>7</v>
      </c>
      <c r="M20" s="66"/>
      <c r="N20" s="28"/>
      <c r="O20" s="28"/>
      <c r="P20" s="29"/>
      <c r="Q20" s="28"/>
      <c r="R20" s="28"/>
      <c r="S20" s="3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57">
        <f t="shared" si="1"/>
        <v>0</v>
      </c>
      <c r="BB20" s="68">
        <f t="shared" si="2"/>
        <v>0</v>
      </c>
      <c r="BC20" s="69" t="str">
        <f t="shared" si="3"/>
        <v>INR Zero Only</v>
      </c>
      <c r="IE20" s="27">
        <v>1.01</v>
      </c>
      <c r="IF20" s="27" t="s">
        <v>39</v>
      </c>
      <c r="IG20" s="27" t="s">
        <v>35</v>
      </c>
      <c r="IH20" s="27">
        <v>123.223</v>
      </c>
      <c r="II20" s="27" t="s">
        <v>37</v>
      </c>
    </row>
    <row r="21" spans="1:243" s="26" customFormat="1" ht="57.75" customHeight="1">
      <c r="A21" s="75">
        <v>9</v>
      </c>
      <c r="B21" s="59" t="s">
        <v>82</v>
      </c>
      <c r="C21" s="20" t="s">
        <v>49</v>
      </c>
      <c r="D21" s="62">
        <v>2.88</v>
      </c>
      <c r="E21" s="74" t="s">
        <v>83</v>
      </c>
      <c r="F21" s="62">
        <v>0</v>
      </c>
      <c r="G21" s="63"/>
      <c r="H21" s="63"/>
      <c r="I21" s="65" t="s">
        <v>38</v>
      </c>
      <c r="J21" s="61">
        <f t="shared" si="0"/>
        <v>1</v>
      </c>
      <c r="K21" s="63" t="s">
        <v>56</v>
      </c>
      <c r="L21" s="63" t="s">
        <v>7</v>
      </c>
      <c r="M21" s="66"/>
      <c r="N21" s="28"/>
      <c r="O21" s="28"/>
      <c r="P21" s="29"/>
      <c r="Q21" s="28"/>
      <c r="R21" s="28"/>
      <c r="S21" s="3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57">
        <f t="shared" si="1"/>
        <v>0</v>
      </c>
      <c r="BB21" s="68">
        <f t="shared" si="2"/>
        <v>0</v>
      </c>
      <c r="BC21" s="69" t="str">
        <f t="shared" si="3"/>
        <v>INR Zero Only</v>
      </c>
      <c r="IE21" s="27">
        <v>1.01</v>
      </c>
      <c r="IF21" s="27" t="s">
        <v>39</v>
      </c>
      <c r="IG21" s="27" t="s">
        <v>35</v>
      </c>
      <c r="IH21" s="27">
        <v>123.223</v>
      </c>
      <c r="II21" s="27" t="s">
        <v>37</v>
      </c>
    </row>
    <row r="22" spans="1:243" s="26" customFormat="1" ht="52.5" customHeight="1">
      <c r="A22" s="75">
        <v>10</v>
      </c>
      <c r="B22" s="59" t="s">
        <v>92</v>
      </c>
      <c r="C22" s="20" t="s">
        <v>76</v>
      </c>
      <c r="D22" s="62">
        <v>345</v>
      </c>
      <c r="E22" s="74" t="s">
        <v>81</v>
      </c>
      <c r="F22" s="62">
        <v>0</v>
      </c>
      <c r="G22" s="63"/>
      <c r="H22" s="63"/>
      <c r="I22" s="65" t="s">
        <v>38</v>
      </c>
      <c r="J22" s="61">
        <f t="shared" si="0"/>
        <v>1</v>
      </c>
      <c r="K22" s="63" t="s">
        <v>56</v>
      </c>
      <c r="L22" s="63" t="s">
        <v>7</v>
      </c>
      <c r="M22" s="66"/>
      <c r="N22" s="28"/>
      <c r="O22" s="28"/>
      <c r="P22" s="29"/>
      <c r="Q22" s="28"/>
      <c r="R22" s="28"/>
      <c r="S22" s="30"/>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57">
        <f t="shared" si="1"/>
        <v>0</v>
      </c>
      <c r="BB22" s="68">
        <f t="shared" si="2"/>
        <v>0</v>
      </c>
      <c r="BC22" s="69" t="str">
        <f t="shared" si="3"/>
        <v>INR Zero Only</v>
      </c>
      <c r="IE22" s="27">
        <v>1.01</v>
      </c>
      <c r="IF22" s="27" t="s">
        <v>39</v>
      </c>
      <c r="IG22" s="27" t="s">
        <v>35</v>
      </c>
      <c r="IH22" s="27">
        <v>123.223</v>
      </c>
      <c r="II22" s="27" t="s">
        <v>37</v>
      </c>
    </row>
    <row r="23" spans="1:243" s="26" customFormat="1" ht="35.25" customHeight="1">
      <c r="A23" s="75">
        <v>11</v>
      </c>
      <c r="B23" s="60" t="s">
        <v>93</v>
      </c>
      <c r="C23" s="20" t="s">
        <v>50</v>
      </c>
      <c r="D23" s="62"/>
      <c r="E23" s="61"/>
      <c r="F23" s="65"/>
      <c r="G23" s="64"/>
      <c r="H23" s="64"/>
      <c r="I23" s="65"/>
      <c r="J23" s="61"/>
      <c r="K23" s="63"/>
      <c r="L23" s="63"/>
      <c r="M23" s="67"/>
      <c r="N23" s="21"/>
      <c r="O23" s="21"/>
      <c r="P23" s="22"/>
      <c r="Q23" s="21"/>
      <c r="R23" s="21"/>
      <c r="S23" s="23"/>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4"/>
      <c r="BB23" s="68">
        <f t="shared" si="2"/>
        <v>0</v>
      </c>
      <c r="BC23" s="69"/>
      <c r="IE23" s="27">
        <v>1</v>
      </c>
      <c r="IF23" s="27" t="s">
        <v>34</v>
      </c>
      <c r="IG23" s="27" t="s">
        <v>35</v>
      </c>
      <c r="IH23" s="27">
        <v>10</v>
      </c>
      <c r="II23" s="27" t="s">
        <v>36</v>
      </c>
    </row>
    <row r="24" spans="1:243" s="26" customFormat="1" ht="27.75" customHeight="1">
      <c r="A24" s="19">
        <v>11.1</v>
      </c>
      <c r="B24" s="59" t="s">
        <v>94</v>
      </c>
      <c r="C24" s="20" t="s">
        <v>51</v>
      </c>
      <c r="D24" s="62">
        <v>7.1</v>
      </c>
      <c r="E24" s="61" t="s">
        <v>83</v>
      </c>
      <c r="F24" s="62">
        <v>0</v>
      </c>
      <c r="G24" s="63"/>
      <c r="H24" s="64"/>
      <c r="I24" s="65" t="s">
        <v>38</v>
      </c>
      <c r="J24" s="61">
        <f aca="true" t="shared" si="4" ref="J24:J37">IF(I24="Less(-)",-1,1)</f>
        <v>1</v>
      </c>
      <c r="K24" s="63" t="s">
        <v>56</v>
      </c>
      <c r="L24" s="63" t="s">
        <v>7</v>
      </c>
      <c r="M24" s="66"/>
      <c r="N24" s="28"/>
      <c r="O24" s="28"/>
      <c r="P24" s="29"/>
      <c r="Q24" s="28"/>
      <c r="R24" s="28"/>
      <c r="S24" s="30"/>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57">
        <f aca="true" t="shared" si="5" ref="BA24:BA37">total_amount_ba($B$2,$D$2,D24,F24,J24,K24,M24)</f>
        <v>0</v>
      </c>
      <c r="BB24" s="68">
        <f t="shared" si="2"/>
        <v>0</v>
      </c>
      <c r="BC24" s="69" t="str">
        <f aca="true" t="shared" si="6" ref="BC24:BC37">SpellNumber(L24,BB24)</f>
        <v>INR Zero Only</v>
      </c>
      <c r="IE24" s="27">
        <v>1.01</v>
      </c>
      <c r="IF24" s="27" t="s">
        <v>39</v>
      </c>
      <c r="IG24" s="27" t="s">
        <v>35</v>
      </c>
      <c r="IH24" s="27">
        <v>123.223</v>
      </c>
      <c r="II24" s="27" t="s">
        <v>37</v>
      </c>
    </row>
    <row r="25" spans="1:243" s="26" customFormat="1" ht="27.75" customHeight="1">
      <c r="A25" s="19">
        <v>11.2</v>
      </c>
      <c r="B25" s="59" t="s">
        <v>95</v>
      </c>
      <c r="C25" s="20" t="s">
        <v>52</v>
      </c>
      <c r="D25" s="62">
        <v>5.4</v>
      </c>
      <c r="E25" s="61" t="s">
        <v>83</v>
      </c>
      <c r="F25" s="62">
        <v>0</v>
      </c>
      <c r="G25" s="63"/>
      <c r="H25" s="64"/>
      <c r="I25" s="65" t="s">
        <v>38</v>
      </c>
      <c r="J25" s="61">
        <f t="shared" si="4"/>
        <v>1</v>
      </c>
      <c r="K25" s="63" t="s">
        <v>56</v>
      </c>
      <c r="L25" s="63" t="s">
        <v>7</v>
      </c>
      <c r="M25" s="66"/>
      <c r="N25" s="28"/>
      <c r="O25" s="28"/>
      <c r="P25" s="29"/>
      <c r="Q25" s="28"/>
      <c r="R25" s="28"/>
      <c r="S25" s="30"/>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57">
        <f t="shared" si="5"/>
        <v>0</v>
      </c>
      <c r="BB25" s="68">
        <f t="shared" si="2"/>
        <v>0</v>
      </c>
      <c r="BC25" s="69" t="str">
        <f t="shared" si="6"/>
        <v>INR Zero Only</v>
      </c>
      <c r="IE25" s="27">
        <v>1.01</v>
      </c>
      <c r="IF25" s="27" t="s">
        <v>39</v>
      </c>
      <c r="IG25" s="27" t="s">
        <v>35</v>
      </c>
      <c r="IH25" s="27">
        <v>123.223</v>
      </c>
      <c r="II25" s="27" t="s">
        <v>37</v>
      </c>
    </row>
    <row r="26" spans="1:243" s="26" customFormat="1" ht="66" customHeight="1">
      <c r="A26" s="75">
        <v>12</v>
      </c>
      <c r="B26" s="70" t="s">
        <v>96</v>
      </c>
      <c r="C26" s="20" t="s">
        <v>53</v>
      </c>
      <c r="D26" s="72">
        <v>2.07</v>
      </c>
      <c r="E26" s="72" t="s">
        <v>83</v>
      </c>
      <c r="F26" s="62">
        <v>0</v>
      </c>
      <c r="G26" s="63"/>
      <c r="H26" s="64"/>
      <c r="I26" s="65" t="s">
        <v>38</v>
      </c>
      <c r="J26" s="61">
        <f t="shared" si="4"/>
        <v>1</v>
      </c>
      <c r="K26" s="63" t="s">
        <v>56</v>
      </c>
      <c r="L26" s="63" t="s">
        <v>7</v>
      </c>
      <c r="M26" s="66"/>
      <c r="N26" s="28"/>
      <c r="O26" s="28"/>
      <c r="P26" s="29"/>
      <c r="Q26" s="28"/>
      <c r="R26" s="28"/>
      <c r="S26" s="30"/>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57">
        <f t="shared" si="5"/>
        <v>0</v>
      </c>
      <c r="BB26" s="68">
        <f t="shared" si="2"/>
        <v>0</v>
      </c>
      <c r="BC26" s="69" t="str">
        <f t="shared" si="6"/>
        <v>INR Zero Only</v>
      </c>
      <c r="IE26" s="27">
        <v>1.01</v>
      </c>
      <c r="IF26" s="27" t="s">
        <v>39</v>
      </c>
      <c r="IG26" s="27" t="s">
        <v>35</v>
      </c>
      <c r="IH26" s="27">
        <v>123.223</v>
      </c>
      <c r="II26" s="27" t="s">
        <v>37</v>
      </c>
    </row>
    <row r="27" spans="1:243" s="26" customFormat="1" ht="45.75" customHeight="1">
      <c r="A27" s="75">
        <v>13</v>
      </c>
      <c r="B27" s="71" t="s">
        <v>97</v>
      </c>
      <c r="C27" s="20" t="s">
        <v>61</v>
      </c>
      <c r="D27" s="73">
        <v>58.5</v>
      </c>
      <c r="E27" s="74" t="s">
        <v>81</v>
      </c>
      <c r="F27" s="62">
        <v>0</v>
      </c>
      <c r="G27" s="63"/>
      <c r="H27" s="63"/>
      <c r="I27" s="65" t="s">
        <v>38</v>
      </c>
      <c r="J27" s="61">
        <f t="shared" si="4"/>
        <v>1</v>
      </c>
      <c r="K27" s="63" t="s">
        <v>56</v>
      </c>
      <c r="L27" s="63" t="s">
        <v>7</v>
      </c>
      <c r="M27" s="66"/>
      <c r="N27" s="28"/>
      <c r="O27" s="28"/>
      <c r="P27" s="29"/>
      <c r="Q27" s="28"/>
      <c r="R27" s="28"/>
      <c r="S27" s="30"/>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57">
        <f t="shared" si="5"/>
        <v>0</v>
      </c>
      <c r="BB27" s="68">
        <f t="shared" si="2"/>
        <v>0</v>
      </c>
      <c r="BC27" s="69" t="str">
        <f t="shared" si="6"/>
        <v>INR Zero Only</v>
      </c>
      <c r="IE27" s="27">
        <v>1.02</v>
      </c>
      <c r="IF27" s="27" t="s">
        <v>40</v>
      </c>
      <c r="IG27" s="27" t="s">
        <v>41</v>
      </c>
      <c r="IH27" s="27">
        <v>213</v>
      </c>
      <c r="II27" s="27" t="s">
        <v>37</v>
      </c>
    </row>
    <row r="28" spans="1:243" s="26" customFormat="1" ht="48.75" customHeight="1">
      <c r="A28" s="75">
        <v>14</v>
      </c>
      <c r="B28" s="59" t="s">
        <v>98</v>
      </c>
      <c r="C28" s="20" t="s">
        <v>62</v>
      </c>
      <c r="D28" s="62">
        <v>144.9</v>
      </c>
      <c r="E28" s="74" t="s">
        <v>80</v>
      </c>
      <c r="F28" s="62">
        <v>0</v>
      </c>
      <c r="G28" s="63"/>
      <c r="H28" s="63"/>
      <c r="I28" s="65" t="s">
        <v>38</v>
      </c>
      <c r="J28" s="61">
        <f t="shared" si="4"/>
        <v>1</v>
      </c>
      <c r="K28" s="63" t="s">
        <v>56</v>
      </c>
      <c r="L28" s="63" t="s">
        <v>7</v>
      </c>
      <c r="M28" s="66"/>
      <c r="N28" s="28"/>
      <c r="O28" s="28"/>
      <c r="P28" s="29"/>
      <c r="Q28" s="28"/>
      <c r="R28" s="28"/>
      <c r="S28" s="30"/>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57">
        <f t="shared" si="5"/>
        <v>0</v>
      </c>
      <c r="BB28" s="68">
        <f t="shared" si="2"/>
        <v>0</v>
      </c>
      <c r="BC28" s="69" t="str">
        <f t="shared" si="6"/>
        <v>INR Zero Only</v>
      </c>
      <c r="IE28" s="27">
        <v>1.01</v>
      </c>
      <c r="IF28" s="27" t="s">
        <v>39</v>
      </c>
      <c r="IG28" s="27" t="s">
        <v>35</v>
      </c>
      <c r="IH28" s="27">
        <v>123.223</v>
      </c>
      <c r="II28" s="27" t="s">
        <v>37</v>
      </c>
    </row>
    <row r="29" spans="1:243" s="26" customFormat="1" ht="48.75" customHeight="1">
      <c r="A29" s="75">
        <v>15</v>
      </c>
      <c r="B29" s="59" t="s">
        <v>99</v>
      </c>
      <c r="C29" s="20" t="s">
        <v>63</v>
      </c>
      <c r="D29" s="62">
        <v>5.4</v>
      </c>
      <c r="E29" s="74" t="s">
        <v>83</v>
      </c>
      <c r="F29" s="62">
        <v>0</v>
      </c>
      <c r="G29" s="63"/>
      <c r="H29" s="63"/>
      <c r="I29" s="65" t="s">
        <v>38</v>
      </c>
      <c r="J29" s="61">
        <f t="shared" si="4"/>
        <v>1</v>
      </c>
      <c r="K29" s="63" t="s">
        <v>56</v>
      </c>
      <c r="L29" s="63" t="s">
        <v>7</v>
      </c>
      <c r="M29" s="66"/>
      <c r="N29" s="28"/>
      <c r="O29" s="28"/>
      <c r="P29" s="29"/>
      <c r="Q29" s="28"/>
      <c r="R29" s="28"/>
      <c r="S29" s="30"/>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57">
        <f t="shared" si="5"/>
        <v>0</v>
      </c>
      <c r="BB29" s="68">
        <f t="shared" si="2"/>
        <v>0</v>
      </c>
      <c r="BC29" s="69" t="str">
        <f t="shared" si="6"/>
        <v>INR Zero Only</v>
      </c>
      <c r="IE29" s="27">
        <v>1.01</v>
      </c>
      <c r="IF29" s="27" t="s">
        <v>39</v>
      </c>
      <c r="IG29" s="27" t="s">
        <v>35</v>
      </c>
      <c r="IH29" s="27">
        <v>123.223</v>
      </c>
      <c r="II29" s="27" t="s">
        <v>37</v>
      </c>
    </row>
    <row r="30" spans="1:243" s="26" customFormat="1" ht="51" customHeight="1">
      <c r="A30" s="75">
        <v>16</v>
      </c>
      <c r="B30" s="70" t="s">
        <v>100</v>
      </c>
      <c r="C30" s="20" t="s">
        <v>64</v>
      </c>
      <c r="D30" s="72">
        <v>14.49</v>
      </c>
      <c r="E30" s="72" t="s">
        <v>83</v>
      </c>
      <c r="F30" s="62">
        <v>0</v>
      </c>
      <c r="G30" s="63"/>
      <c r="H30" s="64"/>
      <c r="I30" s="65" t="s">
        <v>38</v>
      </c>
      <c r="J30" s="61">
        <f t="shared" si="4"/>
        <v>1</v>
      </c>
      <c r="K30" s="63" t="s">
        <v>56</v>
      </c>
      <c r="L30" s="63" t="s">
        <v>7</v>
      </c>
      <c r="M30" s="66"/>
      <c r="N30" s="28"/>
      <c r="O30" s="28"/>
      <c r="P30" s="29"/>
      <c r="Q30" s="28"/>
      <c r="R30" s="28"/>
      <c r="S30" s="30"/>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57">
        <f t="shared" si="5"/>
        <v>0</v>
      </c>
      <c r="BB30" s="68">
        <f t="shared" si="2"/>
        <v>0</v>
      </c>
      <c r="BC30" s="69" t="str">
        <f t="shared" si="6"/>
        <v>INR Zero Only</v>
      </c>
      <c r="IE30" s="27">
        <v>1.01</v>
      </c>
      <c r="IF30" s="27" t="s">
        <v>39</v>
      </c>
      <c r="IG30" s="27" t="s">
        <v>35</v>
      </c>
      <c r="IH30" s="27">
        <v>123.223</v>
      </c>
      <c r="II30" s="27" t="s">
        <v>37</v>
      </c>
    </row>
    <row r="31" spans="1:243" s="26" customFormat="1" ht="42.75" customHeight="1">
      <c r="A31" s="75">
        <v>17</v>
      </c>
      <c r="B31" s="71" t="s">
        <v>109</v>
      </c>
      <c r="C31" s="20" t="s">
        <v>65</v>
      </c>
      <c r="D31" s="73">
        <v>16.56</v>
      </c>
      <c r="E31" s="74" t="s">
        <v>83</v>
      </c>
      <c r="F31" s="62">
        <v>0</v>
      </c>
      <c r="G31" s="63"/>
      <c r="H31" s="63"/>
      <c r="I31" s="65" t="s">
        <v>38</v>
      </c>
      <c r="J31" s="61">
        <f t="shared" si="4"/>
        <v>1</v>
      </c>
      <c r="K31" s="63" t="s">
        <v>56</v>
      </c>
      <c r="L31" s="63" t="s">
        <v>7</v>
      </c>
      <c r="M31" s="66"/>
      <c r="N31" s="28"/>
      <c r="O31" s="28"/>
      <c r="P31" s="29"/>
      <c r="Q31" s="28"/>
      <c r="R31" s="28"/>
      <c r="S31" s="30"/>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57">
        <f t="shared" si="5"/>
        <v>0</v>
      </c>
      <c r="BB31" s="68">
        <f t="shared" si="2"/>
        <v>0</v>
      </c>
      <c r="BC31" s="69" t="str">
        <f t="shared" si="6"/>
        <v>INR Zero Only</v>
      </c>
      <c r="IE31" s="27">
        <v>1.02</v>
      </c>
      <c r="IF31" s="27" t="s">
        <v>40</v>
      </c>
      <c r="IG31" s="27" t="s">
        <v>41</v>
      </c>
      <c r="IH31" s="27">
        <v>213</v>
      </c>
      <c r="II31" s="27" t="s">
        <v>37</v>
      </c>
    </row>
    <row r="32" spans="1:243" s="26" customFormat="1" ht="46.5" customHeight="1">
      <c r="A32" s="75">
        <v>18</v>
      </c>
      <c r="B32" s="59" t="s">
        <v>101</v>
      </c>
      <c r="C32" s="20" t="s">
        <v>66</v>
      </c>
      <c r="D32" s="62">
        <v>1890</v>
      </c>
      <c r="E32" s="74" t="s">
        <v>80</v>
      </c>
      <c r="F32" s="62">
        <v>0</v>
      </c>
      <c r="G32" s="63"/>
      <c r="H32" s="63"/>
      <c r="I32" s="65" t="s">
        <v>38</v>
      </c>
      <c r="J32" s="61">
        <f t="shared" si="4"/>
        <v>1</v>
      </c>
      <c r="K32" s="63" t="s">
        <v>56</v>
      </c>
      <c r="L32" s="63" t="s">
        <v>7</v>
      </c>
      <c r="M32" s="66"/>
      <c r="N32" s="28"/>
      <c r="O32" s="28"/>
      <c r="P32" s="29"/>
      <c r="Q32" s="28"/>
      <c r="R32" s="28"/>
      <c r="S32" s="30"/>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57">
        <f t="shared" si="5"/>
        <v>0</v>
      </c>
      <c r="BB32" s="68">
        <f t="shared" si="2"/>
        <v>0</v>
      </c>
      <c r="BC32" s="69" t="str">
        <f t="shared" si="6"/>
        <v>INR Zero Only</v>
      </c>
      <c r="IE32" s="27">
        <v>1.01</v>
      </c>
      <c r="IF32" s="27" t="s">
        <v>39</v>
      </c>
      <c r="IG32" s="27" t="s">
        <v>35</v>
      </c>
      <c r="IH32" s="27">
        <v>123.223</v>
      </c>
      <c r="II32" s="27" t="s">
        <v>37</v>
      </c>
    </row>
    <row r="33" spans="1:243" s="26" customFormat="1" ht="63" customHeight="1">
      <c r="A33" s="75">
        <v>19</v>
      </c>
      <c r="B33" s="59" t="s">
        <v>110</v>
      </c>
      <c r="C33" s="20" t="s">
        <v>67</v>
      </c>
      <c r="D33" s="62">
        <v>1200</v>
      </c>
      <c r="E33" s="74" t="s">
        <v>80</v>
      </c>
      <c r="F33" s="62">
        <v>0</v>
      </c>
      <c r="G33" s="63"/>
      <c r="H33" s="63"/>
      <c r="I33" s="65" t="s">
        <v>38</v>
      </c>
      <c r="J33" s="61">
        <f t="shared" si="4"/>
        <v>1</v>
      </c>
      <c r="K33" s="63" t="s">
        <v>56</v>
      </c>
      <c r="L33" s="63" t="s">
        <v>7</v>
      </c>
      <c r="M33" s="66"/>
      <c r="N33" s="28"/>
      <c r="O33" s="28"/>
      <c r="P33" s="29"/>
      <c r="Q33" s="28"/>
      <c r="R33" s="28"/>
      <c r="S33" s="30"/>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57">
        <f t="shared" si="5"/>
        <v>0</v>
      </c>
      <c r="BB33" s="68">
        <f t="shared" si="2"/>
        <v>0</v>
      </c>
      <c r="BC33" s="69" t="str">
        <f t="shared" si="6"/>
        <v>INR Zero Only</v>
      </c>
      <c r="IE33" s="27">
        <v>1.01</v>
      </c>
      <c r="IF33" s="27" t="s">
        <v>39</v>
      </c>
      <c r="IG33" s="27" t="s">
        <v>35</v>
      </c>
      <c r="IH33" s="27">
        <v>123.223</v>
      </c>
      <c r="II33" s="27" t="s">
        <v>37</v>
      </c>
    </row>
    <row r="34" spans="1:243" s="26" customFormat="1" ht="41.25" customHeight="1">
      <c r="A34" s="75">
        <v>20</v>
      </c>
      <c r="B34" s="59" t="s">
        <v>102</v>
      </c>
      <c r="C34" s="20" t="s">
        <v>68</v>
      </c>
      <c r="D34" s="62">
        <v>345</v>
      </c>
      <c r="E34" s="74" t="s">
        <v>81</v>
      </c>
      <c r="F34" s="62">
        <v>0</v>
      </c>
      <c r="G34" s="63"/>
      <c r="H34" s="63"/>
      <c r="I34" s="65" t="s">
        <v>38</v>
      </c>
      <c r="J34" s="61">
        <f t="shared" si="4"/>
        <v>1</v>
      </c>
      <c r="K34" s="63" t="s">
        <v>56</v>
      </c>
      <c r="L34" s="63" t="s">
        <v>7</v>
      </c>
      <c r="M34" s="66"/>
      <c r="N34" s="28"/>
      <c r="O34" s="28"/>
      <c r="P34" s="29"/>
      <c r="Q34" s="28"/>
      <c r="R34" s="28"/>
      <c r="S34" s="30"/>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57">
        <f t="shared" si="5"/>
        <v>0</v>
      </c>
      <c r="BB34" s="68">
        <f t="shared" si="2"/>
        <v>0</v>
      </c>
      <c r="BC34" s="69" t="str">
        <f t="shared" si="6"/>
        <v>INR Zero Only</v>
      </c>
      <c r="IE34" s="27">
        <v>1.01</v>
      </c>
      <c r="IF34" s="27" t="s">
        <v>39</v>
      </c>
      <c r="IG34" s="27" t="s">
        <v>35</v>
      </c>
      <c r="IH34" s="27">
        <v>123.223</v>
      </c>
      <c r="II34" s="27" t="s">
        <v>37</v>
      </c>
    </row>
    <row r="35" spans="1:243" s="26" customFormat="1" ht="46.5" customHeight="1">
      <c r="A35" s="75">
        <v>21</v>
      </c>
      <c r="B35" s="59" t="s">
        <v>103</v>
      </c>
      <c r="C35" s="20" t="s">
        <v>69</v>
      </c>
      <c r="D35" s="62">
        <v>445</v>
      </c>
      <c r="E35" s="74" t="s">
        <v>81</v>
      </c>
      <c r="F35" s="62">
        <v>0</v>
      </c>
      <c r="G35" s="63"/>
      <c r="H35" s="63"/>
      <c r="I35" s="65" t="s">
        <v>38</v>
      </c>
      <c r="J35" s="61">
        <f t="shared" si="4"/>
        <v>1</v>
      </c>
      <c r="K35" s="63" t="s">
        <v>56</v>
      </c>
      <c r="L35" s="63" t="s">
        <v>7</v>
      </c>
      <c r="M35" s="66"/>
      <c r="N35" s="28"/>
      <c r="O35" s="28"/>
      <c r="P35" s="29"/>
      <c r="Q35" s="28"/>
      <c r="R35" s="28"/>
      <c r="S35" s="30"/>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57">
        <f t="shared" si="5"/>
        <v>0</v>
      </c>
      <c r="BB35" s="68">
        <f t="shared" si="2"/>
        <v>0</v>
      </c>
      <c r="BC35" s="69" t="str">
        <f t="shared" si="6"/>
        <v>INR Zero Only</v>
      </c>
      <c r="IE35" s="27">
        <v>1.01</v>
      </c>
      <c r="IF35" s="27" t="s">
        <v>39</v>
      </c>
      <c r="IG35" s="27" t="s">
        <v>35</v>
      </c>
      <c r="IH35" s="27">
        <v>123.223</v>
      </c>
      <c r="II35" s="27" t="s">
        <v>37</v>
      </c>
    </row>
    <row r="36" spans="1:243" s="26" customFormat="1" ht="82.5" customHeight="1">
      <c r="A36" s="75">
        <v>22</v>
      </c>
      <c r="B36" s="70" t="s">
        <v>111</v>
      </c>
      <c r="C36" s="20" t="s">
        <v>70</v>
      </c>
      <c r="D36" s="72">
        <v>4200</v>
      </c>
      <c r="E36" s="72" t="s">
        <v>106</v>
      </c>
      <c r="F36" s="62">
        <v>0</v>
      </c>
      <c r="G36" s="63"/>
      <c r="H36" s="64"/>
      <c r="I36" s="65" t="s">
        <v>38</v>
      </c>
      <c r="J36" s="61">
        <f t="shared" si="4"/>
        <v>1</v>
      </c>
      <c r="K36" s="63" t="s">
        <v>56</v>
      </c>
      <c r="L36" s="63" t="s">
        <v>7</v>
      </c>
      <c r="M36" s="66"/>
      <c r="N36" s="28"/>
      <c r="O36" s="28"/>
      <c r="P36" s="29"/>
      <c r="Q36" s="28"/>
      <c r="R36" s="28"/>
      <c r="S36" s="30"/>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57">
        <f t="shared" si="5"/>
        <v>0</v>
      </c>
      <c r="BB36" s="68">
        <f t="shared" si="2"/>
        <v>0</v>
      </c>
      <c r="BC36" s="69" t="str">
        <f t="shared" si="6"/>
        <v>INR Zero Only</v>
      </c>
      <c r="IE36" s="27">
        <v>1.01</v>
      </c>
      <c r="IF36" s="27" t="s">
        <v>39</v>
      </c>
      <c r="IG36" s="27" t="s">
        <v>35</v>
      </c>
      <c r="IH36" s="27">
        <v>123.223</v>
      </c>
      <c r="II36" s="27" t="s">
        <v>37</v>
      </c>
    </row>
    <row r="37" spans="1:243" s="26" customFormat="1" ht="109.5" customHeight="1">
      <c r="A37" s="75">
        <v>23</v>
      </c>
      <c r="B37" s="71" t="s">
        <v>104</v>
      </c>
      <c r="C37" s="20" t="s">
        <v>71</v>
      </c>
      <c r="D37" s="73">
        <v>492</v>
      </c>
      <c r="E37" s="74" t="s">
        <v>81</v>
      </c>
      <c r="F37" s="62">
        <v>0</v>
      </c>
      <c r="G37" s="63"/>
      <c r="H37" s="63"/>
      <c r="I37" s="65" t="s">
        <v>38</v>
      </c>
      <c r="J37" s="61">
        <f t="shared" si="4"/>
        <v>1</v>
      </c>
      <c r="K37" s="63" t="s">
        <v>56</v>
      </c>
      <c r="L37" s="63" t="s">
        <v>7</v>
      </c>
      <c r="M37" s="66"/>
      <c r="N37" s="28"/>
      <c r="O37" s="28"/>
      <c r="P37" s="29"/>
      <c r="Q37" s="28"/>
      <c r="R37" s="28"/>
      <c r="S37" s="30"/>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57">
        <f t="shared" si="5"/>
        <v>0</v>
      </c>
      <c r="BB37" s="68">
        <f t="shared" si="2"/>
        <v>0</v>
      </c>
      <c r="BC37" s="69" t="str">
        <f t="shared" si="6"/>
        <v>INR Zero Only</v>
      </c>
      <c r="IE37" s="27">
        <v>1.02</v>
      </c>
      <c r="IF37" s="27" t="s">
        <v>40</v>
      </c>
      <c r="IG37" s="27" t="s">
        <v>41</v>
      </c>
      <c r="IH37" s="27">
        <v>213</v>
      </c>
      <c r="II37" s="27" t="s">
        <v>37</v>
      </c>
    </row>
    <row r="38" spans="1:243" s="26" customFormat="1" ht="70.5" customHeight="1">
      <c r="A38" s="75">
        <v>24</v>
      </c>
      <c r="B38" s="70" t="s">
        <v>112</v>
      </c>
      <c r="C38" s="20" t="s">
        <v>72</v>
      </c>
      <c r="D38" s="72">
        <v>1020</v>
      </c>
      <c r="E38" s="72" t="s">
        <v>106</v>
      </c>
      <c r="F38" s="62">
        <v>0</v>
      </c>
      <c r="G38" s="63"/>
      <c r="H38" s="64"/>
      <c r="I38" s="65" t="s">
        <v>38</v>
      </c>
      <c r="J38" s="61">
        <f>IF(I38="Less(-)",-1,1)</f>
        <v>1</v>
      </c>
      <c r="K38" s="63" t="s">
        <v>56</v>
      </c>
      <c r="L38" s="63" t="s">
        <v>7</v>
      </c>
      <c r="M38" s="66"/>
      <c r="N38" s="28"/>
      <c r="O38" s="28"/>
      <c r="P38" s="29"/>
      <c r="Q38" s="28"/>
      <c r="R38" s="28"/>
      <c r="S38" s="30"/>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57">
        <f>total_amount_ba($B$2,$D$2,D38,F38,J38,K38,M38)</f>
        <v>0</v>
      </c>
      <c r="BB38" s="68">
        <f t="shared" si="2"/>
        <v>0</v>
      </c>
      <c r="BC38" s="69" t="str">
        <f>SpellNumber(L38,BB38)</f>
        <v>INR Zero Only</v>
      </c>
      <c r="IE38" s="27">
        <v>1.01</v>
      </c>
      <c r="IF38" s="27" t="s">
        <v>39</v>
      </c>
      <c r="IG38" s="27" t="s">
        <v>35</v>
      </c>
      <c r="IH38" s="27">
        <v>123.223</v>
      </c>
      <c r="II38" s="27" t="s">
        <v>37</v>
      </c>
    </row>
    <row r="39" spans="1:243" s="26" customFormat="1" ht="67.5" customHeight="1">
      <c r="A39" s="75">
        <v>25</v>
      </c>
      <c r="B39" s="71" t="s">
        <v>113</v>
      </c>
      <c r="C39" s="20" t="s">
        <v>73</v>
      </c>
      <c r="D39" s="73">
        <v>384</v>
      </c>
      <c r="E39" s="74" t="s">
        <v>81</v>
      </c>
      <c r="F39" s="62">
        <v>0</v>
      </c>
      <c r="G39" s="63"/>
      <c r="H39" s="63"/>
      <c r="I39" s="65" t="s">
        <v>38</v>
      </c>
      <c r="J39" s="61">
        <f>IF(I39="Less(-)",-1,1)</f>
        <v>1</v>
      </c>
      <c r="K39" s="63" t="s">
        <v>56</v>
      </c>
      <c r="L39" s="63" t="s">
        <v>7</v>
      </c>
      <c r="M39" s="66"/>
      <c r="N39" s="28"/>
      <c r="O39" s="28"/>
      <c r="P39" s="29"/>
      <c r="Q39" s="28"/>
      <c r="R39" s="28"/>
      <c r="S39" s="30"/>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57">
        <f>total_amount_ba($B$2,$D$2,D39,F39,J39,K39,M39)</f>
        <v>0</v>
      </c>
      <c r="BB39" s="68">
        <f t="shared" si="2"/>
        <v>0</v>
      </c>
      <c r="BC39" s="69" t="str">
        <f>SpellNumber(L39,BB39)</f>
        <v>INR Zero Only</v>
      </c>
      <c r="IE39" s="27">
        <v>1.02</v>
      </c>
      <c r="IF39" s="27" t="s">
        <v>40</v>
      </c>
      <c r="IG39" s="27" t="s">
        <v>41</v>
      </c>
      <c r="IH39" s="27">
        <v>213</v>
      </c>
      <c r="II39" s="27" t="s">
        <v>37</v>
      </c>
    </row>
    <row r="40" spans="1:243" s="26" customFormat="1" ht="33" customHeight="1">
      <c r="A40" s="32" t="s">
        <v>77</v>
      </c>
      <c r="B40" s="33"/>
      <c r="C40" s="34"/>
      <c r="D40" s="35"/>
      <c r="E40" s="35"/>
      <c r="F40" s="35"/>
      <c r="G40" s="35"/>
      <c r="H40" s="36"/>
      <c r="I40" s="36"/>
      <c r="J40" s="36"/>
      <c r="K40" s="36"/>
      <c r="L40" s="37"/>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58">
        <f>SUM(BA13:BA39)</f>
        <v>0</v>
      </c>
      <c r="BB40" s="58">
        <f>SUM(BB13:BB39)</f>
        <v>0</v>
      </c>
      <c r="BC40" s="25" t="str">
        <f>SpellNumber($E$2,BB40)</f>
        <v>INR Zero Only</v>
      </c>
      <c r="IE40" s="27">
        <v>4</v>
      </c>
      <c r="IF40" s="27" t="s">
        <v>40</v>
      </c>
      <c r="IG40" s="27" t="s">
        <v>54</v>
      </c>
      <c r="IH40" s="27">
        <v>10</v>
      </c>
      <c r="II40" s="27" t="s">
        <v>37</v>
      </c>
    </row>
    <row r="41" spans="1:243" s="48" customFormat="1" ht="39" customHeight="1" hidden="1">
      <c r="A41" s="33" t="s">
        <v>79</v>
      </c>
      <c r="B41" s="39"/>
      <c r="C41" s="40"/>
      <c r="D41" s="41"/>
      <c r="E41" s="42" t="s">
        <v>55</v>
      </c>
      <c r="F41" s="55"/>
      <c r="G41" s="43"/>
      <c r="H41" s="44"/>
      <c r="I41" s="44"/>
      <c r="J41" s="44"/>
      <c r="K41" s="45"/>
      <c r="L41" s="46"/>
      <c r="M41" s="47"/>
      <c r="O41" s="26"/>
      <c r="P41" s="26"/>
      <c r="Q41" s="26"/>
      <c r="R41" s="26"/>
      <c r="S41" s="26"/>
      <c r="BA41" s="53">
        <f>IF(ISBLANK(F41),0,IF(E41="Excess (+)",ROUND(BA40+(BA40*F41),2),IF(E41="Less (-)",ROUND(BA40+(BA40*F41*(-1)),2),0)))</f>
        <v>0</v>
      </c>
      <c r="BB41" s="54">
        <f>ROUND(BA41,0)</f>
        <v>0</v>
      </c>
      <c r="BC41" s="25" t="str">
        <f>SpellNumber(L41,BB41)</f>
        <v> Zero Only</v>
      </c>
      <c r="IE41" s="49"/>
      <c r="IF41" s="49"/>
      <c r="IG41" s="49"/>
      <c r="IH41" s="49"/>
      <c r="II41" s="49"/>
    </row>
    <row r="42" spans="1:243" s="48" customFormat="1" ht="51" customHeight="1">
      <c r="A42" s="32" t="s">
        <v>78</v>
      </c>
      <c r="B42" s="32"/>
      <c r="C42" s="76" t="str">
        <f>SpellNumber($E$2,BB40)</f>
        <v>INR Zero Only</v>
      </c>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8"/>
      <c r="IE42" s="49"/>
      <c r="IF42" s="49"/>
      <c r="IG42" s="49"/>
      <c r="IH42" s="49"/>
      <c r="II42" s="49"/>
    </row>
    <row r="43" spans="3:243" s="14" customFormat="1" ht="15">
      <c r="C43" s="50"/>
      <c r="D43" s="50"/>
      <c r="E43" s="50"/>
      <c r="F43" s="50"/>
      <c r="G43" s="50"/>
      <c r="H43" s="50"/>
      <c r="I43" s="50"/>
      <c r="J43" s="50"/>
      <c r="K43" s="50"/>
      <c r="L43" s="50"/>
      <c r="M43" s="50"/>
      <c r="O43" s="50"/>
      <c r="BA43" s="50"/>
      <c r="BC43" s="50"/>
      <c r="IE43" s="15"/>
      <c r="IF43" s="15"/>
      <c r="IG43" s="15"/>
      <c r="IH43" s="15"/>
      <c r="II43" s="15"/>
    </row>
  </sheetData>
  <sheetProtection selectLockedCells="1"/>
  <mergeCells count="8">
    <mergeCell ref="C42:BC42"/>
    <mergeCell ref="A9:BC9"/>
    <mergeCell ref="A1:L1"/>
    <mergeCell ref="A4:BC4"/>
    <mergeCell ref="A5:BC5"/>
    <mergeCell ref="A6:BC6"/>
    <mergeCell ref="A7:BC7"/>
    <mergeCell ref="B8:BC8"/>
  </mergeCells>
  <dataValidations count="21">
    <dataValidation type="list" showInputMessage="1" showErrorMessage="1" promptTitle="Less or Excess" prompt="Please select either LESS  ( - )  or  EXCESS  ( + )" errorTitle="Please enter valid values only" error="Please select either LESS ( - ) or  EXCESS  ( + )" sqref="E41">
      <formula1>IF(ISBLANK(F41),$A$3:$C$3,$B$3:$C$3)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1">
      <formula1>0</formula1>
      <formula2>IF(E41&lt;&gt;"Select",99.9,0)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1">
      <formula1>IF(E41&lt;&gt;"Select",0,-1)</formula1>
      <formula2>IF(E41&lt;&gt;"Select",99.99,-1)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1">
      <formula1>"Select, Option C1, Option D1"</formula1>
    </dataValidation>
    <dataValidation type="list" allowBlank="1" showInputMessage="1" showErrorMessage="1" sqref="L27 L28 L29 L30 L31 L32 L33 L34 L35 L36 L37 L38 L13 L14 L15 L16 L17 L18 L19 L20 L21 L22 L23 L24 L25 L26 L39">
      <formula1>"INR"</formula1>
    </dataValidation>
    <dataValidation type="decimal" allowBlank="1" showInputMessage="1" showErrorMessage="1" promptTitle="Rate Entry" prompt="Please enter Basic Rate in Rupees for this item. " errorTitle="Invaid Entry" error="Only Numeric Values are allowed. " sqref="M13:M22 M24:M39">
      <formula1>0</formula1>
      <formula2>999999999999999</formula2>
    </dataValidation>
    <dataValidation allowBlank="1" showInputMessage="1" showErrorMessage="1" promptTitle="Addition / Deduction" prompt="Please Choose the correct One" sqref="J13:J39"/>
    <dataValidation type="list" showInputMessage="1" showErrorMessage="1" sqref="I13:I39">
      <formula1>"Excess(+), Less(-)"</formula1>
    </dataValidation>
    <dataValidation type="decimal" allowBlank="1" showInputMessage="1" showErrorMessage="1" errorTitle="Invalid Entry" error="Only Numeric Values are allowed. " sqref="A13:A39">
      <formula1>0</formula1>
      <formula2>999999999999999</formula2>
    </dataValidation>
    <dataValidation allowBlank="1" showInputMessage="1" showErrorMessage="1" promptTitle="Itemcode/Make" prompt="Please enter text" sqref="C13:C39"/>
    <dataValidation type="decimal" allowBlank="1" showInputMessage="1" showErrorMessage="1" promptTitle="Rate Entry" prompt="Please enter the Other Taxes2 in Rupees for this item. " errorTitle="Invaid Entry" error="Only Numeric Values are allowed. " sqref="N13:O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9">
      <formula1>0</formula1>
      <formula2>999999999999999</formula2>
    </dataValidation>
    <dataValidation allowBlank="1" showInputMessage="1" showErrorMessage="1" promptTitle="Units" prompt="Please enter Units in text" sqref="E13:E39"/>
    <dataValidation type="decimal" allowBlank="1" showInputMessage="1" showErrorMessage="1" promptTitle="Quantity" prompt="Please enter the Quantity for this item. " errorTitle="Invalid Entry" error="Only Numeric Values are allowed. " sqref="F13:F39 D13:D39">
      <formula1>0</formula1>
      <formula2>999999999999999</formula2>
    </dataValidation>
    <dataValidation type="list" allowBlank="1" showInputMessage="1" showErrorMessage="1" sqref="K13:K39">
      <formula1>"Partial Conversion, Full Conversion"</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2</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2019-07-30T05:46:20Z</cp:lastPrinted>
  <dcterms:created xsi:type="dcterms:W3CDTF">2009-01-30T06:42:42Z</dcterms:created>
  <dcterms:modified xsi:type="dcterms:W3CDTF">2020-10-06T07:05:35Z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