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<sst xmlns="http://schemas.openxmlformats.org/spreadsheetml/2006/main" count="187" uniqueCount="80">
  <si>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</si>
  <si>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</si>
  <si>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</si>
  <si>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</si>
  <si>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</si>
  <si>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</si>
  <si>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</si>
  <si>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</si>
  <si>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</si>
  <si>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</si>
  <si>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</si>
  <si>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</si>
  <si>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</si>
  <si>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</si>
  <si>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</si>
  <si>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</si>
  <si>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</si>
  <si>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</si>
  <si>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</si>
  <si>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</si>
  <si>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</si>
  <si>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</si>
  <si>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</si>
  <si>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</si>
  <si>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</si>
  <si>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</si>
  <si>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</si>
  <si>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</si>
  <si>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</si>
  <si>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</si>
  <si>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</si>
  <si>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</si>
  <si>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</si>
  <si>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</si>
  <si>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</si>
  <si>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</si>
  <si>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</si>
  <si>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</si>
  <si>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</si>
  <si>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</si>
  <si>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BI01010001010000000000000515BI0100001115</t>
  </si>
  <si>
    <t>Supplying, Conveying and fixing spls. Including ea</t>
  </si>
  <si>
    <t>item4</t>
  </si>
  <si>
    <t>BI01010001010000000000000515BI0100001119</t>
  </si>
  <si>
    <t>BI01010001010000000000000515BI0100001121</t>
  </si>
  <si>
    <t>BI01010001010000000000000515BI0100001123</t>
  </si>
  <si>
    <t>item5</t>
  </si>
  <si>
    <t>Select</t>
  </si>
  <si>
    <t>Full Conversion</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</si>
  <si>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</si>
  <si>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</si>
  <si>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</si>
  <si>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</si>
  <si>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Office of the Supdt. Engineer Civil CSIR- IIIM Jammu</t>
  </si>
  <si>
    <t>BI01010001010000000000000515BI0100001116</t>
  </si>
  <si>
    <t>Total in Figures</t>
  </si>
  <si>
    <t>Quoted Rate in Words</t>
  </si>
  <si>
    <t>Quoted Rate in Figures</t>
  </si>
  <si>
    <t>Sqm</t>
  </si>
  <si>
    <t>Cum</t>
  </si>
  <si>
    <t>Each</t>
  </si>
  <si>
    <t>BI01010001010000000000000515BI0100001117</t>
  </si>
  <si>
    <t>BI01010001010000000000000515BI0100001118</t>
  </si>
  <si>
    <t>BI01010001010000000000000515BI0100001120</t>
  </si>
  <si>
    <t>BI01010001010000000000000515BI0100001122</t>
  </si>
  <si>
    <t>BI01010001010000000000000515BI0100001124</t>
  </si>
  <si>
    <t xml:space="preserve">Providing and fixing applying high performance self leveling epoxy floor coating in 2 mm thickness of approved make/brand over one coat of epoxy primer over prepared surface by means of special spike rollers  and other tools so as to removes all trapped air bubbles and achieve smooth glossy and leveled surface  as desired by Engineer in- charge. It includes surface preparation: Remove the existing damages epoxy floor and epoxy coving, cleaning of surface free from dust, Dirt, moisture, oil &amp; all foreign cleaning all mechanized equipments are to be used like grinding machine, scrubber, sanders not air blowers, vacuum cleaners, moisture test machine etc. Once, cleaned, the surface is roughened to prepare the surface for application of epoxy primer, filling of small cracks and unevenness with epoxy repairing putty.                         </t>
  </si>
  <si>
    <t>Providing and making rounding epoxy coving 75 x 75 mm size, flush with the wall to floor in radius of 75mm. Including preparation of site, scraping &amp; cleaning etc. complete and as directed by the Engineer- in-Charge.</t>
  </si>
  <si>
    <t xml:space="preserve">Providing and fixing  8-10 mm thick PVC (type-1), for plain lining / PVC pannel on the wall surface with necessary screws, including all fitting and edge covering  approved manufacture and quality colour as per the the direction of Engineer. </t>
  </si>
  <si>
    <t>Providing and fixing PVC false ceiling of specified materials of size 10-12mm true horizontal level, suspended on interlocking metal grid of hot dipped galvanized steel sections of main "T" runner with suitably spaced joints to get required. Laying false ceiling PVC tiles of approved texture in the grid including, required cutting/making, opening for services like diffusers, grills, light fittings, fixtures, smoke detectors etc.  4 mm GI adjustable rods with galvanized butterfly level clips of size 85 x 30 x 0.8 mm spaced at center to center along main T, bottom exposed width of 24 mm of all T-sections shall be pre-painted with polyester paint, all complete for all heights as per specifications, drawings and as directed by Engineer-in-charge</t>
  </si>
  <si>
    <t>Mtr.</t>
  </si>
  <si>
    <t>Rmt.</t>
  </si>
  <si>
    <t xml:space="preserve">Name of Work:   Repairing of epoxy flooring as well as false ceiling at various places in cGMP at IIIM, Jammu.
</t>
  </si>
  <si>
    <t>Contract No:  e-NIT no. 12-Works(229)-325-2K20</t>
  </si>
  <si>
    <r>
      <t xml:space="preserve">Providing and fixing on wall face unplasticised Rigid PVC rain water pipes conforming to IS : 13592 Type A, including jointing with seal ring conforming to IS : 5382, leaving 10 mm gap for thermal expansion, </t>
    </r>
    <r>
      <rPr>
        <b/>
        <sz val="11"/>
        <rFont val="Arial"/>
        <family val="2"/>
      </rPr>
      <t>(i) Single socketed pipes. Bend 87.5° 110 mm bend</t>
    </r>
  </si>
  <si>
    <r>
      <t xml:space="preserve">Providing and fixing on wall face unplasticised Rigid PVC rain water pipes conforming to IS : 13592 Type A, including jointing with seal ring conforming to IS : 5382, leaving 10 mm gap for thermal expansion, </t>
    </r>
    <r>
      <rPr>
        <b/>
        <sz val="11"/>
        <rFont val="Arial"/>
        <family val="2"/>
      </rPr>
      <t>(i) Single socketed pipes. 110 mm diameter</t>
    </r>
  </si>
  <si>
    <r>
      <t xml:space="preserve">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r>
    <r>
      <rPr>
        <b/>
        <sz val="11"/>
        <rFont val="Arial"/>
        <family val="2"/>
      </rPr>
      <t>1:1½:3 (1 cement : 1½ coarse sand (zone-III) : 3 graded stone aggregate 20 mm nominal size).</t>
    </r>
  </si>
  <si>
    <r>
      <t xml:space="preserve">Demolishing brick work manually/ by mechanical means including stacking of serviceable material and disposal of nserviceable material within 50 metres lead as per direction of Engineer-in-charge. </t>
    </r>
    <r>
      <rPr>
        <b/>
        <sz val="11"/>
        <rFont val="Arial"/>
        <family val="2"/>
      </rPr>
      <t>In cement mortar</t>
    </r>
  </si>
  <si>
    <r>
      <t xml:space="preserve">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 </t>
    </r>
    <r>
      <rPr>
        <b/>
        <sz val="11"/>
        <rFont val="Arial"/>
        <family val="2"/>
      </rPr>
      <t>110 mm Dia.</t>
    </r>
  </si>
  <si>
    <r>
      <t xml:space="preserve">Supplying and fixing of ceiling mounted Exhaust Fans 16/18 inches with connecting flexable pipe or PVC duct (approx 3 mtr.) /Louvers including sutiable copper wiring / pvc conduting and 5 amp switch for connecting with wiring. etc. </t>
    </r>
    <r>
      <rPr>
        <b/>
        <sz val="11"/>
        <rFont val="Arial"/>
        <family val="2"/>
      </rPr>
      <t xml:space="preserve">(Make- Bajaj/ Crompton Greaves/ Havells)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</si>
</sst>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0" fontId="3" fillId="0" borderId="13" xfId="58" applyNumberFormat="1" applyFont="1" applyFill="1" applyBorder="1" applyAlignment="1">
      <alignment horizontal="justify" vertical="top" wrapText="1"/>
      <protection/>
    </xf>
    <xf numFmtId="0" fontId="3" fillId="0" borderId="13" xfId="57" applyNumberFormat="1" applyFont="1" applyFill="1" applyBorder="1" applyAlignment="1">
      <alignment horizontal="justify" vertical="top" wrapText="1"/>
      <protection/>
    </xf>
    <xf numFmtId="0" fontId="3" fillId="0" borderId="13" xfId="57" applyNumberFormat="1" applyFont="1" applyFill="1" applyBorder="1" applyAlignment="1">
      <alignment horizontal="center"/>
      <protection/>
    </xf>
    <xf numFmtId="2" fontId="3" fillId="0" borderId="13" xfId="58" applyNumberFormat="1" applyFont="1" applyFill="1" applyBorder="1" applyAlignment="1">
      <alignment horizontal="center"/>
      <protection/>
    </xf>
    <xf numFmtId="0" fontId="2" fillId="0" borderId="13" xfId="57" applyNumberFormat="1" applyFont="1" applyFill="1" applyBorder="1" applyAlignment="1" applyProtection="1">
      <alignment horizontal="center"/>
      <protection locked="0"/>
    </xf>
    <xf numFmtId="0" fontId="2" fillId="0" borderId="13" xfId="57" applyNumberFormat="1" applyFont="1" applyFill="1" applyBorder="1" applyAlignment="1" applyProtection="1">
      <alignment horizontal="center"/>
      <protection/>
    </xf>
    <xf numFmtId="0" fontId="3" fillId="0" borderId="13" xfId="58" applyNumberFormat="1" applyFont="1" applyFill="1" applyBorder="1" applyAlignment="1">
      <alignment horizontal="center"/>
      <protection/>
    </xf>
    <xf numFmtId="2" fontId="2" fillId="33" borderId="13" xfId="57" applyNumberFormat="1" applyFont="1" applyFill="1" applyBorder="1" applyAlignment="1" applyProtection="1">
      <alignment horizontal="center"/>
      <protection locked="0"/>
    </xf>
    <xf numFmtId="2" fontId="2" fillId="0" borderId="18" xfId="58" applyNumberFormat="1" applyFont="1" applyFill="1" applyBorder="1" applyAlignment="1">
      <alignment horizontal="right"/>
      <protection/>
    </xf>
    <xf numFmtId="0" fontId="3" fillId="0" borderId="13" xfId="58" applyNumberFormat="1" applyFont="1" applyFill="1" applyBorder="1" applyAlignment="1">
      <alignment wrapText="1"/>
      <protection/>
    </xf>
    <xf numFmtId="0" fontId="3" fillId="0" borderId="10" xfId="0" applyFont="1" applyFill="1" applyBorder="1" applyAlignment="1">
      <alignment horizontal="justify" vertical="top" wrapText="1"/>
    </xf>
    <xf numFmtId="2" fontId="3" fillId="0" borderId="13" xfId="0" applyNumberFormat="1" applyFont="1" applyFill="1" applyBorder="1" applyAlignment="1">
      <alignment horizontal="center"/>
    </xf>
    <xf numFmtId="173" fontId="3" fillId="0" borderId="13" xfId="58" applyNumberFormat="1" applyFont="1" applyFill="1" applyBorder="1" applyAlignment="1">
      <alignment horizontal="center" vertical="top"/>
      <protection/>
    </xf>
    <xf numFmtId="0" fontId="3" fillId="0" borderId="19" xfId="0" applyFont="1" applyFill="1" applyBorder="1" applyAlignment="1">
      <alignment horizontal="justify" vertical="top" wrapText="1"/>
    </xf>
    <xf numFmtId="2" fontId="3" fillId="0" borderId="20" xfId="0" applyNumberFormat="1" applyFont="1" applyFill="1" applyBorder="1" applyAlignment="1">
      <alignment horizontal="center"/>
    </xf>
    <xf numFmtId="2" fontId="3" fillId="0" borderId="21" xfId="0" applyNumberFormat="1" applyFont="1" applyFill="1" applyBorder="1" applyAlignment="1">
      <alignment horizontal="center"/>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3"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NC74B~1.BHA\AppData\Local\Te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6"/>
  <sheetViews>
    <sheetView showGridLines="0" zoomScale="85" zoomScaleNormal="85" zoomScalePageLayoutView="0" workbookViewId="0" topLeftCell="A1">
      <selection activeCell="M19" sqref="M19"/>
    </sheetView>
  </sheetViews>
  <sheetFormatPr defaultColWidth="9.140625" defaultRowHeight="15"/>
  <cols>
    <col min="1" max="1" width="14.421875" style="46" customWidth="1"/>
    <col min="2" max="2" width="83.00390625" style="46" customWidth="1"/>
    <col min="3" max="3" width="0.13671875" style="46" customWidth="1"/>
    <col min="4" max="4" width="13.8515625" style="46" customWidth="1"/>
    <col min="5" max="5" width="11.28125" style="46" customWidth="1"/>
    <col min="6" max="6" width="36.8515625" style="46" hidden="1" customWidth="1"/>
    <col min="7" max="7" width="14.140625" style="46" hidden="1" customWidth="1"/>
    <col min="8" max="9" width="12.140625" style="46" hidden="1" customWidth="1"/>
    <col min="10" max="10" width="9.00390625" style="46" hidden="1" customWidth="1"/>
    <col min="11" max="11" width="19.57421875" style="46" hidden="1" customWidth="1"/>
    <col min="12" max="12" width="34.8515625" style="46" hidden="1" customWidth="1"/>
    <col min="13" max="13" width="19.00390625" style="46" customWidth="1"/>
    <col min="14" max="14" width="15.28125" style="47" hidden="1" customWidth="1"/>
    <col min="15" max="15" width="14.28125" style="46" hidden="1" customWidth="1"/>
    <col min="16" max="16" width="17.281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9.57421875" style="46" hidden="1" customWidth="1"/>
    <col min="53" max="53" width="29.7109375" style="46" hidden="1" customWidth="1"/>
    <col min="54" max="54" width="23.8515625" style="46" customWidth="1"/>
    <col min="55" max="55" width="26.140625" style="46" customWidth="1"/>
    <col min="56" max="238" width="9.140625" style="46" customWidth="1"/>
    <col min="239" max="243" width="9.140625" style="48" customWidth="1"/>
    <col min="244" max="16384" width="9.140625" style="46" customWidth="1"/>
  </cols>
  <sheetData>
    <row r="1" spans="1:243" s="1" customFormat="1" ht="25.5" customHeight="1">
      <c r="A1" s="77" t="str">
        <f>B2&amp;" BoQ"</f>
        <v>Item Rate BoQ</v>
      </c>
      <c r="B1" s="77"/>
      <c r="C1" s="77"/>
      <c r="D1" s="77"/>
      <c r="E1" s="77"/>
      <c r="F1" s="77"/>
      <c r="G1" s="77"/>
      <c r="H1" s="77"/>
      <c r="I1" s="77"/>
      <c r="J1" s="77"/>
      <c r="K1" s="77"/>
      <c r="L1" s="77"/>
      <c r="O1" s="2"/>
      <c r="P1" s="2"/>
      <c r="Q1" s="3"/>
      <c r="IE1" s="3"/>
      <c r="IF1" s="3"/>
      <c r="IG1" s="3"/>
      <c r="IH1" s="3"/>
      <c r="II1" s="3"/>
    </row>
    <row r="2" spans="1:17" s="1" customFormat="1" ht="25.5" customHeight="1" hidden="1">
      <c r="A2" s="4" t="s">
        <v>3</v>
      </c>
      <c r="B2" s="4" t="s">
        <v>4</v>
      </c>
      <c r="C2" s="52" t="s">
        <v>5</v>
      </c>
      <c r="D2" s="52"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8" t="s">
        <v>53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0.75" customHeight="1">
      <c r="A5" s="78" t="s">
        <v>72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73</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10</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9" customFormat="1" ht="61.5" customHeight="1">
      <c r="A8" s="8" t="s">
        <v>49</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50</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2" customFormat="1" ht="57" customHeight="1">
      <c r="A13" s="19">
        <v>1</v>
      </c>
      <c r="B13" s="65" t="s">
        <v>77</v>
      </c>
      <c r="C13" s="20" t="s">
        <v>40</v>
      </c>
      <c r="D13" s="66">
        <v>1.11</v>
      </c>
      <c r="E13" s="66" t="s">
        <v>59</v>
      </c>
      <c r="F13" s="58">
        <v>0</v>
      </c>
      <c r="G13" s="59"/>
      <c r="H13" s="60"/>
      <c r="I13" s="61" t="s">
        <v>36</v>
      </c>
      <c r="J13" s="57">
        <f>IF(I13="Less(-)",-1,1)</f>
        <v>1</v>
      </c>
      <c r="K13" s="59" t="s">
        <v>48</v>
      </c>
      <c r="L13" s="59" t="s">
        <v>7</v>
      </c>
      <c r="M13" s="62"/>
      <c r="N13" s="24"/>
      <c r="O13" s="24"/>
      <c r="P13" s="25"/>
      <c r="Q13" s="24"/>
      <c r="R13" s="24"/>
      <c r="S13" s="26"/>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53">
        <f>total_amount_ba($B$2,$D$2,D13,F13,J13,K13,M13)</f>
        <v>0</v>
      </c>
      <c r="BB13" s="63">
        <f>BA13+SUM(N13:AZ13)</f>
        <v>0</v>
      </c>
      <c r="BC13" s="64" t="str">
        <f>SpellNumber(L13,BB13)</f>
        <v>INR Zero Only</v>
      </c>
      <c r="IE13" s="23">
        <v>1.01</v>
      </c>
      <c r="IF13" s="23" t="s">
        <v>37</v>
      </c>
      <c r="IG13" s="23" t="s">
        <v>34</v>
      </c>
      <c r="IH13" s="23">
        <v>123.223</v>
      </c>
      <c r="II13" s="23" t="s">
        <v>35</v>
      </c>
    </row>
    <row r="14" spans="1:243" s="22" customFormat="1" ht="159" customHeight="1">
      <c r="A14" s="67">
        <v>2</v>
      </c>
      <c r="B14" s="68" t="s">
        <v>76</v>
      </c>
      <c r="C14" s="20" t="s">
        <v>54</v>
      </c>
      <c r="D14" s="69">
        <v>1.11</v>
      </c>
      <c r="E14" s="70" t="s">
        <v>59</v>
      </c>
      <c r="F14" s="58">
        <v>0</v>
      </c>
      <c r="G14" s="59"/>
      <c r="H14" s="59"/>
      <c r="I14" s="61" t="s">
        <v>36</v>
      </c>
      <c r="J14" s="57">
        <f>IF(I14="Less(-)",-1,1)</f>
        <v>1</v>
      </c>
      <c r="K14" s="59" t="s">
        <v>48</v>
      </c>
      <c r="L14" s="59" t="s">
        <v>7</v>
      </c>
      <c r="M14" s="62"/>
      <c r="N14" s="24"/>
      <c r="O14" s="24"/>
      <c r="P14" s="25"/>
      <c r="Q14" s="24"/>
      <c r="R14" s="24"/>
      <c r="S14" s="26"/>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53">
        <f>total_amount_ba($B$2,$D$2,D14,F14,J14,K14,M14)</f>
        <v>0</v>
      </c>
      <c r="BB14" s="63">
        <f>BA14+SUM(N14:AZ14)</f>
        <v>0</v>
      </c>
      <c r="BC14" s="64" t="str">
        <f>SpellNumber(L14,BB14)</f>
        <v>INR Zero Only</v>
      </c>
      <c r="IE14" s="23">
        <v>1.02</v>
      </c>
      <c r="IF14" s="23" t="s">
        <v>38</v>
      </c>
      <c r="IG14" s="23" t="s">
        <v>39</v>
      </c>
      <c r="IH14" s="23">
        <v>213</v>
      </c>
      <c r="II14" s="23" t="s">
        <v>35</v>
      </c>
    </row>
    <row r="15" spans="1:243" s="22" customFormat="1" ht="55.5" customHeight="1">
      <c r="A15" s="67">
        <v>3</v>
      </c>
      <c r="B15" s="55" t="s">
        <v>75</v>
      </c>
      <c r="C15" s="20" t="s">
        <v>61</v>
      </c>
      <c r="D15" s="58">
        <v>18</v>
      </c>
      <c r="E15" s="70" t="s">
        <v>70</v>
      </c>
      <c r="F15" s="58">
        <v>0</v>
      </c>
      <c r="G15" s="59"/>
      <c r="H15" s="59"/>
      <c r="I15" s="61" t="s">
        <v>36</v>
      </c>
      <c r="J15" s="57">
        <f>IF(I15="Less(-)",-1,1)</f>
        <v>1</v>
      </c>
      <c r="K15" s="59" t="s">
        <v>48</v>
      </c>
      <c r="L15" s="59" t="s">
        <v>7</v>
      </c>
      <c r="M15" s="62"/>
      <c r="N15" s="24"/>
      <c r="O15" s="24"/>
      <c r="P15" s="25"/>
      <c r="Q15" s="24"/>
      <c r="R15" s="24"/>
      <c r="S15" s="26"/>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53">
        <f>total_amount_ba($B$2,$D$2,D15,F15,J15,K15,M15)</f>
        <v>0</v>
      </c>
      <c r="BB15" s="63">
        <f>BA15+SUM(N15:AZ15)</f>
        <v>0</v>
      </c>
      <c r="BC15" s="64" t="str">
        <f>SpellNumber(L15,BB15)</f>
        <v>INR Zero Only</v>
      </c>
      <c r="IE15" s="23">
        <v>1.01</v>
      </c>
      <c r="IF15" s="23" t="s">
        <v>37</v>
      </c>
      <c r="IG15" s="23" t="s">
        <v>34</v>
      </c>
      <c r="IH15" s="23">
        <v>123.223</v>
      </c>
      <c r="II15" s="23" t="s">
        <v>35</v>
      </c>
    </row>
    <row r="16" spans="1:243" s="22" customFormat="1" ht="60.75" customHeight="1">
      <c r="A16" s="67">
        <v>4</v>
      </c>
      <c r="B16" s="56" t="s">
        <v>74</v>
      </c>
      <c r="C16" s="20" t="s">
        <v>62</v>
      </c>
      <c r="D16" s="58">
        <v>12</v>
      </c>
      <c r="E16" s="57" t="s">
        <v>60</v>
      </c>
      <c r="F16" s="58">
        <v>0</v>
      </c>
      <c r="G16" s="59"/>
      <c r="H16" s="59"/>
      <c r="I16" s="61" t="s">
        <v>36</v>
      </c>
      <c r="J16" s="57">
        <f>IF(I16="Less(-)",-1,1)</f>
        <v>1</v>
      </c>
      <c r="K16" s="59" t="s">
        <v>48</v>
      </c>
      <c r="L16" s="59" t="s">
        <v>7</v>
      </c>
      <c r="M16" s="62"/>
      <c r="N16" s="24"/>
      <c r="O16" s="24"/>
      <c r="P16" s="25"/>
      <c r="Q16" s="24"/>
      <c r="R16" s="24"/>
      <c r="S16" s="26"/>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53">
        <f>total_amount_ba($B$2,$D$2,D16,F16,J16,K16,M16)</f>
        <v>0</v>
      </c>
      <c r="BB16" s="63">
        <f>BA16+SUM(N16:AZ16)</f>
        <v>0</v>
      </c>
      <c r="BC16" s="64" t="str">
        <f>SpellNumber(L16,BB16)</f>
        <v>INR Zero Only</v>
      </c>
      <c r="IE16" s="23">
        <v>3</v>
      </c>
      <c r="IF16" s="23" t="s">
        <v>41</v>
      </c>
      <c r="IG16" s="23" t="s">
        <v>42</v>
      </c>
      <c r="IH16" s="23">
        <v>10</v>
      </c>
      <c r="II16" s="23" t="s">
        <v>35</v>
      </c>
    </row>
    <row r="17" spans="1:243" s="22" customFormat="1" ht="74.25" customHeight="1">
      <c r="A17" s="67">
        <v>5</v>
      </c>
      <c r="B17" s="55" t="s">
        <v>78</v>
      </c>
      <c r="C17" s="20" t="s">
        <v>43</v>
      </c>
      <c r="D17" s="58">
        <v>8</v>
      </c>
      <c r="E17" s="57" t="s">
        <v>60</v>
      </c>
      <c r="F17" s="58">
        <v>0</v>
      </c>
      <c r="G17" s="59"/>
      <c r="H17" s="59"/>
      <c r="I17" s="61" t="s">
        <v>36</v>
      </c>
      <c r="J17" s="57">
        <f aca="true" t="shared" si="0" ref="J17:J22">IF(I17="Less(-)",-1,1)</f>
        <v>1</v>
      </c>
      <c r="K17" s="59" t="s">
        <v>48</v>
      </c>
      <c r="L17" s="59" t="s">
        <v>7</v>
      </c>
      <c r="M17" s="62"/>
      <c r="N17" s="24"/>
      <c r="O17" s="24"/>
      <c r="P17" s="25"/>
      <c r="Q17" s="24"/>
      <c r="R17" s="24"/>
      <c r="S17" s="26"/>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53">
        <f aca="true" t="shared" si="1" ref="BA17:BA22">total_amount_ba($B$2,$D$2,D17,F17,J17,K17,M17)</f>
        <v>0</v>
      </c>
      <c r="BB17" s="63">
        <f aca="true" t="shared" si="2" ref="BB17:BB22">BA17+SUM(N17:AZ17)</f>
        <v>0</v>
      </c>
      <c r="BC17" s="64" t="str">
        <f aca="true" t="shared" si="3" ref="BC17:BC22">SpellNumber(L17,BB17)</f>
        <v>INR Zero Only</v>
      </c>
      <c r="IE17" s="23">
        <v>1.01</v>
      </c>
      <c r="IF17" s="23" t="s">
        <v>37</v>
      </c>
      <c r="IG17" s="23" t="s">
        <v>34</v>
      </c>
      <c r="IH17" s="23">
        <v>123.223</v>
      </c>
      <c r="II17" s="23" t="s">
        <v>35</v>
      </c>
    </row>
    <row r="18" spans="1:243" s="22" customFormat="1" ht="152.25" customHeight="1">
      <c r="A18" s="67">
        <v>6</v>
      </c>
      <c r="B18" s="56" t="s">
        <v>66</v>
      </c>
      <c r="C18" s="20" t="s">
        <v>63</v>
      </c>
      <c r="D18" s="58">
        <v>105.57</v>
      </c>
      <c r="E18" s="57" t="s">
        <v>58</v>
      </c>
      <c r="F18" s="58">
        <v>0</v>
      </c>
      <c r="G18" s="59"/>
      <c r="H18" s="59"/>
      <c r="I18" s="61" t="s">
        <v>36</v>
      </c>
      <c r="J18" s="57">
        <f t="shared" si="0"/>
        <v>1</v>
      </c>
      <c r="K18" s="59" t="s">
        <v>48</v>
      </c>
      <c r="L18" s="59" t="s">
        <v>7</v>
      </c>
      <c r="M18" s="62"/>
      <c r="N18" s="24"/>
      <c r="O18" s="24"/>
      <c r="P18" s="25"/>
      <c r="Q18" s="24"/>
      <c r="R18" s="24"/>
      <c r="S18" s="26"/>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53">
        <f t="shared" si="1"/>
        <v>0</v>
      </c>
      <c r="BB18" s="63">
        <f t="shared" si="2"/>
        <v>0</v>
      </c>
      <c r="BC18" s="64" t="str">
        <f t="shared" si="3"/>
        <v>INR Zero Only</v>
      </c>
      <c r="IE18" s="23">
        <v>3</v>
      </c>
      <c r="IF18" s="23" t="s">
        <v>41</v>
      </c>
      <c r="IG18" s="23" t="s">
        <v>42</v>
      </c>
      <c r="IH18" s="23">
        <v>10</v>
      </c>
      <c r="II18" s="23" t="s">
        <v>35</v>
      </c>
    </row>
    <row r="19" spans="1:243" s="22" customFormat="1" ht="71.25" customHeight="1">
      <c r="A19" s="67">
        <v>7</v>
      </c>
      <c r="B19" s="56" t="s">
        <v>67</v>
      </c>
      <c r="C19" s="20" t="s">
        <v>44</v>
      </c>
      <c r="D19" s="58">
        <v>150</v>
      </c>
      <c r="E19" s="57" t="s">
        <v>71</v>
      </c>
      <c r="F19" s="58">
        <v>0</v>
      </c>
      <c r="G19" s="59"/>
      <c r="H19" s="59"/>
      <c r="I19" s="61" t="s">
        <v>36</v>
      </c>
      <c r="J19" s="57">
        <f t="shared" si="0"/>
        <v>1</v>
      </c>
      <c r="K19" s="59" t="s">
        <v>48</v>
      </c>
      <c r="L19" s="59" t="s">
        <v>7</v>
      </c>
      <c r="M19" s="62"/>
      <c r="N19" s="24"/>
      <c r="O19" s="24"/>
      <c r="P19" s="25"/>
      <c r="Q19" s="24"/>
      <c r="R19" s="24"/>
      <c r="S19" s="26"/>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53">
        <f t="shared" si="1"/>
        <v>0</v>
      </c>
      <c r="BB19" s="63">
        <f t="shared" si="2"/>
        <v>0</v>
      </c>
      <c r="BC19" s="64" t="str">
        <f t="shared" si="3"/>
        <v>INR Zero Only</v>
      </c>
      <c r="IE19" s="23">
        <v>3</v>
      </c>
      <c r="IF19" s="23" t="s">
        <v>41</v>
      </c>
      <c r="IG19" s="23" t="s">
        <v>42</v>
      </c>
      <c r="IH19" s="23">
        <v>10</v>
      </c>
      <c r="II19" s="23" t="s">
        <v>35</v>
      </c>
    </row>
    <row r="20" spans="1:243" s="22" customFormat="1" ht="51" customHeight="1">
      <c r="A20" s="67">
        <v>8</v>
      </c>
      <c r="B20" s="56" t="s">
        <v>68</v>
      </c>
      <c r="C20" s="20" t="s">
        <v>64</v>
      </c>
      <c r="D20" s="58">
        <v>17.68</v>
      </c>
      <c r="E20" s="57" t="s">
        <v>58</v>
      </c>
      <c r="F20" s="58">
        <v>0</v>
      </c>
      <c r="G20" s="59"/>
      <c r="H20" s="59"/>
      <c r="I20" s="61" t="s">
        <v>36</v>
      </c>
      <c r="J20" s="57">
        <f t="shared" si="0"/>
        <v>1</v>
      </c>
      <c r="K20" s="59" t="s">
        <v>48</v>
      </c>
      <c r="L20" s="59" t="s">
        <v>7</v>
      </c>
      <c r="M20" s="62"/>
      <c r="N20" s="24"/>
      <c r="O20" s="24"/>
      <c r="P20" s="25"/>
      <c r="Q20" s="24"/>
      <c r="R20" s="24"/>
      <c r="S20" s="26"/>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53">
        <f t="shared" si="1"/>
        <v>0</v>
      </c>
      <c r="BB20" s="63">
        <f t="shared" si="2"/>
        <v>0</v>
      </c>
      <c r="BC20" s="64" t="str">
        <f t="shared" si="3"/>
        <v>INR Zero Only</v>
      </c>
      <c r="IE20" s="23">
        <v>3</v>
      </c>
      <c r="IF20" s="23" t="s">
        <v>41</v>
      </c>
      <c r="IG20" s="23" t="s">
        <v>42</v>
      </c>
      <c r="IH20" s="23">
        <v>10</v>
      </c>
      <c r="II20" s="23" t="s">
        <v>35</v>
      </c>
    </row>
    <row r="21" spans="1:243" s="22" customFormat="1" ht="143.25" customHeight="1">
      <c r="A21" s="67">
        <v>9</v>
      </c>
      <c r="B21" s="55" t="s">
        <v>69</v>
      </c>
      <c r="C21" s="20" t="s">
        <v>45</v>
      </c>
      <c r="D21" s="58">
        <v>45.34</v>
      </c>
      <c r="E21" s="57" t="s">
        <v>58</v>
      </c>
      <c r="F21" s="58">
        <v>0</v>
      </c>
      <c r="G21" s="59"/>
      <c r="H21" s="59"/>
      <c r="I21" s="61" t="s">
        <v>36</v>
      </c>
      <c r="J21" s="57">
        <f t="shared" si="0"/>
        <v>1</v>
      </c>
      <c r="K21" s="59" t="s">
        <v>48</v>
      </c>
      <c r="L21" s="59" t="s">
        <v>7</v>
      </c>
      <c r="M21" s="62"/>
      <c r="N21" s="24"/>
      <c r="O21" s="24"/>
      <c r="P21" s="25"/>
      <c r="Q21" s="24"/>
      <c r="R21" s="24"/>
      <c r="S21" s="26"/>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53">
        <f t="shared" si="1"/>
        <v>0</v>
      </c>
      <c r="BB21" s="63">
        <f t="shared" si="2"/>
        <v>0</v>
      </c>
      <c r="BC21" s="64" t="str">
        <f t="shared" si="3"/>
        <v>INR Zero Only</v>
      </c>
      <c r="IE21" s="23">
        <v>1.01</v>
      </c>
      <c r="IF21" s="23" t="s">
        <v>37</v>
      </c>
      <c r="IG21" s="23" t="s">
        <v>34</v>
      </c>
      <c r="IH21" s="23">
        <v>123.223</v>
      </c>
      <c r="II21" s="23" t="s">
        <v>35</v>
      </c>
    </row>
    <row r="22" spans="1:243" s="22" customFormat="1" ht="66" customHeight="1">
      <c r="A22" s="67">
        <v>10</v>
      </c>
      <c r="B22" s="56" t="s">
        <v>79</v>
      </c>
      <c r="C22" s="20" t="s">
        <v>65</v>
      </c>
      <c r="D22" s="58">
        <v>3</v>
      </c>
      <c r="E22" s="57" t="s">
        <v>60</v>
      </c>
      <c r="F22" s="58">
        <v>0</v>
      </c>
      <c r="G22" s="59"/>
      <c r="H22" s="59"/>
      <c r="I22" s="61" t="s">
        <v>36</v>
      </c>
      <c r="J22" s="57">
        <f t="shared" si="0"/>
        <v>1</v>
      </c>
      <c r="K22" s="59" t="s">
        <v>48</v>
      </c>
      <c r="L22" s="59" t="s">
        <v>7</v>
      </c>
      <c r="M22" s="62"/>
      <c r="N22" s="24"/>
      <c r="O22" s="24"/>
      <c r="P22" s="25"/>
      <c r="Q22" s="24"/>
      <c r="R22" s="24"/>
      <c r="S22" s="26"/>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53">
        <f t="shared" si="1"/>
        <v>0</v>
      </c>
      <c r="BB22" s="63">
        <f t="shared" si="2"/>
        <v>0</v>
      </c>
      <c r="BC22" s="64" t="str">
        <f t="shared" si="3"/>
        <v>INR Zero Only</v>
      </c>
      <c r="IE22" s="23">
        <v>3</v>
      </c>
      <c r="IF22" s="23" t="s">
        <v>41</v>
      </c>
      <c r="IG22" s="23" t="s">
        <v>42</v>
      </c>
      <c r="IH22" s="23">
        <v>10</v>
      </c>
      <c r="II22" s="23" t="s">
        <v>35</v>
      </c>
    </row>
    <row r="23" spans="1:243" s="22" customFormat="1" ht="33" customHeight="1">
      <c r="A23" s="28" t="s">
        <v>55</v>
      </c>
      <c r="B23" s="29"/>
      <c r="C23" s="30"/>
      <c r="D23" s="31"/>
      <c r="E23" s="31"/>
      <c r="F23" s="31"/>
      <c r="G23" s="31"/>
      <c r="H23" s="32"/>
      <c r="I23" s="32"/>
      <c r="J23" s="32"/>
      <c r="K23" s="32"/>
      <c r="L23" s="33"/>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54">
        <f>SUM(BA13:BA22)</f>
        <v>0</v>
      </c>
      <c r="BB23" s="54">
        <f>SUM(BB13:BB22)</f>
        <v>0</v>
      </c>
      <c r="BC23" s="21" t="str">
        <f>SpellNumber($E$2,BB23)</f>
        <v>INR Zero Only</v>
      </c>
      <c r="IE23" s="23">
        <v>4</v>
      </c>
      <c r="IF23" s="23" t="s">
        <v>38</v>
      </c>
      <c r="IG23" s="23" t="s">
        <v>46</v>
      </c>
      <c r="IH23" s="23">
        <v>10</v>
      </c>
      <c r="II23" s="23" t="s">
        <v>35</v>
      </c>
    </row>
    <row r="24" spans="1:243" s="44" customFormat="1" ht="39" customHeight="1" hidden="1">
      <c r="A24" s="29" t="s">
        <v>57</v>
      </c>
      <c r="B24" s="35"/>
      <c r="C24" s="36"/>
      <c r="D24" s="37"/>
      <c r="E24" s="38" t="s">
        <v>47</v>
      </c>
      <c r="F24" s="51"/>
      <c r="G24" s="39"/>
      <c r="H24" s="40"/>
      <c r="I24" s="40"/>
      <c r="J24" s="40"/>
      <c r="K24" s="41"/>
      <c r="L24" s="42"/>
      <c r="M24" s="43"/>
      <c r="O24" s="22"/>
      <c r="P24" s="22"/>
      <c r="Q24" s="22"/>
      <c r="R24" s="22"/>
      <c r="S24" s="22"/>
      <c r="BA24" s="49">
        <f>IF(ISBLANK(F24),0,IF(E24="Excess (+)",ROUND(BA23+(BA23*F24),2),IF(E24="Less (-)",ROUND(BA23+(BA23*F24*(-1)),2),0)))</f>
        <v>0</v>
      </c>
      <c r="BB24" s="50">
        <f>ROUND(BA24,0)</f>
        <v>0</v>
      </c>
      <c r="BC24" s="21" t="str">
        <f>SpellNumber(L24,BB24)</f>
        <v> Zero Only</v>
      </c>
      <c r="IE24" s="45"/>
      <c r="IF24" s="45"/>
      <c r="IG24" s="45"/>
      <c r="IH24" s="45"/>
      <c r="II24" s="45"/>
    </row>
    <row r="25" spans="1:243" s="44" customFormat="1" ht="51" customHeight="1">
      <c r="A25" s="28" t="s">
        <v>56</v>
      </c>
      <c r="B25" s="28"/>
      <c r="C25" s="71" t="str">
        <f>SpellNumber($E$2,BB23)</f>
        <v>INR Zero Only</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E25" s="45"/>
      <c r="IF25" s="45"/>
      <c r="IG25" s="45"/>
      <c r="IH25" s="45"/>
      <c r="II25" s="45"/>
    </row>
    <row r="26" spans="3:243" s="14" customFormat="1" ht="15">
      <c r="C26" s="46"/>
      <c r="D26" s="46"/>
      <c r="E26" s="46"/>
      <c r="F26" s="46"/>
      <c r="G26" s="46"/>
      <c r="H26" s="46"/>
      <c r="I26" s="46"/>
      <c r="J26" s="46"/>
      <c r="K26" s="46"/>
      <c r="L26" s="46"/>
      <c r="M26" s="46"/>
      <c r="O26" s="46"/>
      <c r="BA26" s="46"/>
      <c r="BC26" s="46"/>
      <c r="IE26" s="15"/>
      <c r="IF26" s="15"/>
      <c r="IG26" s="15"/>
      <c r="IH26" s="15"/>
      <c r="II26" s="15"/>
    </row>
  </sheetData>
  <sheetProtection password="ACE1" sheet="1" selectLockedCells="1"/>
  <mergeCells count="8">
    <mergeCell ref="C25:BC25"/>
    <mergeCell ref="A9:BC9"/>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allowBlank="1" showInputMessage="1" showErrorMessage="1" promptTitle="Item Description" prompt="Please enter Item Description in text" sqref="B16:B22"/>
    <dataValidation type="decimal" allowBlank="1" showInputMessage="1" showErrorMessage="1" promptTitle="Rate Entry" prompt="Please enter Basic Rate in Rupees for this item. " errorTitle="Invaid Entry" error="Only Numeric Values are allowed. " sqref="M13:M22">
      <formula1>0</formula1>
      <formula2>999999999999999</formula2>
    </dataValidation>
    <dataValidation type="list" allowBlank="1" showInputMessage="1" showErrorMessage="1" sqref="L14 L15 L16 L17 L18 L19 L20 L21 L13 L22">
      <formula1>"INR"</formula1>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errorTitle="Invalid Entry" error="Only Numeric Values are allowed. " sqref="A13:A22">
      <formula1>0</formula1>
      <formula2>999999999999999</formula2>
    </dataValidation>
    <dataValidation allowBlank="1" showInputMessage="1" showErrorMessage="1" promptTitle="Itemcode/Make" prompt="Please enter text" sqref="C13:C22"/>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list" allowBlank="1" showInputMessage="1" showErrorMessage="1" sqref="K13:K22">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55" right="0.33" top="0.61" bottom="0.51" header="0.3" footer="0.3"/>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2019-08-01T06:40:22Z</cp:lastPrinted>
  <dcterms:created xsi:type="dcterms:W3CDTF">2009-01-30T06:42:42Z</dcterms:created>
  <dcterms:modified xsi:type="dcterms:W3CDTF">2020-10-20T09:16:07Z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