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<sst xmlns="http://schemas.openxmlformats.org/spreadsheetml/2006/main" count="167" uniqueCount="74">
  <si>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</si>
  <si>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</si>
  <si>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</si>
  <si>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</si>
  <si>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</si>
  <si>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</si>
  <si>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</si>
  <si>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</si>
  <si>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</si>
  <si>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</si>
  <si>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</si>
  <si>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</si>
  <si>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</si>
  <si>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</si>
  <si>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</si>
  <si>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</si>
  <si>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</si>
  <si>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</si>
  <si>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</si>
  <si>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</si>
  <si>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</si>
  <si>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</si>
  <si>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</si>
  <si>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</si>
  <si>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</si>
  <si>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</si>
  <si>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</si>
  <si>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</si>
  <si>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</si>
  <si>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</si>
  <si>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</si>
  <si>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</si>
  <si>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</si>
  <si>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</si>
  <si>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</si>
  <si>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BI01010001010000000000000515BI0100001113</t>
  </si>
  <si>
    <t>Nos</t>
  </si>
  <si>
    <t>Excess(+)</t>
  </si>
  <si>
    <t>Construction of chamber for 100mm sluice plates</t>
  </si>
  <si>
    <t>item2</t>
  </si>
  <si>
    <t>BI01010001010000000000000515BI0100001115</t>
  </si>
  <si>
    <t>item3</t>
  </si>
  <si>
    <t>BI01010001010000000000000515BI0100001116</t>
  </si>
  <si>
    <t>BI01010001010000000000000515BI0100001117</t>
  </si>
  <si>
    <t>BI01010001010000000000000515BI0100001118</t>
  </si>
  <si>
    <t>BI01010001010000000000000515BI0100001119</t>
  </si>
  <si>
    <t>BI01010001010000000000000515BI0100001121</t>
  </si>
  <si>
    <t>BI01010001010000000000000515BI0100001122</t>
  </si>
  <si>
    <t>BI01010001010000000000000515BI0100001123</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</si>
  <si>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</si>
  <si>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</si>
  <si>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</si>
  <si>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</si>
  <si>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</si>
  <si>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</si>
  <si>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</si>
  <si>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</si>
  <si>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</si>
  <si>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</si>
  <si>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</si>
  <si>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mtr.</t>
  </si>
  <si>
    <t>Tender Inviting Authority: Office of  Superintending engineer (E),IIIM Jammu</t>
  </si>
  <si>
    <t>Name of Work:Fire Alarm System at Main Building IIIM Jammu</t>
  </si>
  <si>
    <r>
      <t xml:space="preserve">Supply, Installation, Testing &amp; Commissioning of intelligent analog addressable photothermal  detector complete with mounting base as required on False Ceiling / Below False Floor. </t>
    </r>
    <r>
      <rPr>
        <b/>
        <sz val="11"/>
        <color indexed="8"/>
        <rFont val="Times New Roman"/>
        <family val="1"/>
      </rPr>
      <t>Approved Makes:- JCI,  Ansul,Gentz,Notifier.</t>
    </r>
  </si>
  <si>
    <r>
      <t>Supply, Installation, Testing &amp; Commissioning of  addressable manual call point complete as required.</t>
    </r>
    <r>
      <rPr>
        <b/>
        <sz val="11"/>
        <color indexed="8"/>
        <rFont val="Times New Roman"/>
        <family val="1"/>
      </rPr>
      <t xml:space="preserve"> Makes:- JCI,  Ansul,Gentz,Notifier.</t>
    </r>
  </si>
  <si>
    <r>
      <t>Supply, Installation, Testing &amp; Commissioning of  fire control module complete as required.</t>
    </r>
    <r>
      <rPr>
        <b/>
        <sz val="11"/>
        <color indexed="8"/>
        <rFont val="Times New Roman"/>
        <family val="1"/>
      </rPr>
      <t xml:space="preserve"> Makes:- JCI,  Ansul,Gentz,Notifier.</t>
    </r>
  </si>
  <si>
    <r>
      <t>Supply, Installation, Testing &amp; Commissioning of Fault Isolator Module complete as required. M</t>
    </r>
    <r>
      <rPr>
        <b/>
        <sz val="11"/>
        <color indexed="8"/>
        <rFont val="Times New Roman"/>
        <family val="1"/>
      </rPr>
      <t>akes:- JCI, Ansul,Gentz,Notifier.</t>
    </r>
  </si>
  <si>
    <r>
      <t>Supply, Installation, Testing &amp; Commissioning of Hooter/Strobe with all required accessories for mounting complete as required.</t>
    </r>
    <r>
      <rPr>
        <b/>
        <sz val="11"/>
        <color indexed="8"/>
        <rFont val="Times New Roman"/>
        <family val="1"/>
      </rPr>
      <t>Makes:- JCI, Ansul,Gentz,Notifier.</t>
    </r>
  </si>
  <si>
    <r>
      <t>Supply, Installation, Testing &amp; Commissioning of R</t>
    </r>
    <r>
      <rPr>
        <b/>
        <i/>
        <sz val="11"/>
        <color indexed="8"/>
        <rFont val="Times New Roman"/>
        <family val="1"/>
      </rPr>
      <t>epeater Panel</t>
    </r>
    <r>
      <rPr>
        <sz val="11"/>
        <color indexed="8"/>
        <rFont val="Times New Roman"/>
        <family val="1"/>
      </rPr>
      <t xml:space="preserve">  having 320 Character/Touch screen LCD display with inbuilt reset, acknowledge and silence switches complete as required.</t>
    </r>
    <r>
      <rPr>
        <b/>
        <sz val="11"/>
        <color indexed="8"/>
        <rFont val="Times New Roman"/>
        <family val="1"/>
      </rPr>
      <t xml:space="preserve"> Makes:- JCI, Ansul,Gentz,Notifier.</t>
    </r>
  </si>
  <si>
    <r>
      <t xml:space="preserve">Supply, Installation, Testing &amp; Commissioning of Microprocessor based intelligent addressable main fire alarm panel, central perocessing unit with the following loop modules and capable of supporting not less than 240 devices(including detectors) and minimum 120 detectors per loop and loop length up to 2 Km, network communication card, minimum 320 character graphics/ LCD display with touch screen or other key boards and minimum 4000 events history log in the non volatile memory( EPROM), power supply unit,48 hrs back up with 24 sealed maintenance batteries with automatic charger. The panel shall have facility to connect printout log and facility to have seamless integration with analog/digital voice evacuation system and shall be complete with aqll accessories. The panel shall be compatible for IBMS system with open protocal BACnet/Modbus over IP complete with </t>
    </r>
    <r>
      <rPr>
        <b/>
        <sz val="11"/>
        <color indexed="8"/>
        <rFont val="Times New Roman"/>
        <family val="1"/>
      </rPr>
      <t>two loop panel</t>
    </r>
    <r>
      <rPr>
        <sz val="11"/>
        <color indexed="8"/>
        <rFont val="Times New Roman"/>
        <family val="1"/>
      </rPr>
      <t>.</t>
    </r>
    <r>
      <rPr>
        <b/>
        <sz val="11"/>
        <color indexed="8"/>
        <rFont val="Times New Roman"/>
        <family val="1"/>
      </rPr>
      <t xml:space="preserve"> Makes:- JCI,  Ansul,Gentz,Notifier.</t>
    </r>
  </si>
  <si>
    <r>
      <t xml:space="preserve">Supplying and laying of 2 x 1.5 sqmm fire alarm armoured cable 600/1000 V rated with annealed copper conductor having XLPE insulation, Steel wire armouring &amp; FRLS outer sheath complete as required. </t>
    </r>
    <r>
      <rPr>
        <b/>
        <sz val="11"/>
        <color indexed="8"/>
        <rFont val="Times New Roman"/>
        <family val="1"/>
      </rPr>
      <t>Make Havells/Finolex/RR/ABC</t>
    </r>
  </si>
  <si>
    <r>
      <t>Supplying and fixing of PVC conduit 25 mm,</t>
    </r>
    <r>
      <rPr>
        <b/>
        <sz val="11"/>
        <color indexed="8"/>
        <rFont val="Times New Roman"/>
        <family val="1"/>
      </rPr>
      <t xml:space="preserve"> ISI make</t>
    </r>
  </si>
  <si>
    <r>
      <t>Supplying and fixing of PVC conduit 40 mm,</t>
    </r>
    <r>
      <rPr>
        <b/>
        <sz val="12"/>
        <color indexed="8"/>
        <rFont val="Times New Roman"/>
        <family val="1"/>
      </rPr>
      <t xml:space="preserve"> ISI make</t>
    </r>
  </si>
  <si>
    <r>
      <t xml:space="preserve">Supply, Installation, Testing &amp; Commissioning of intelligent addressable thermal detector with rate of rise cum fixed temperature thermistor complete with base as required ce / on False Ceiling / Below False Floor </t>
    </r>
    <r>
      <rPr>
        <b/>
        <sz val="11"/>
        <rFont val="Times New Roman"/>
        <family val="1"/>
      </rPr>
      <t>Makes:- JCI, Ansul,Gentz,Notifier.</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</si>
</sst>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name val="Arial"/>
      <family val="2"/>
    </font>
    <font>
      <sz val="11"/>
      <color indexed="8"/>
      <name val="Times New Roman"/>
      <family val="1"/>
    </font>
    <font>
      <b/>
      <sz val="11"/>
      <color indexed="8"/>
      <name val="Times New Roman"/>
      <family val="1"/>
    </font>
    <font>
      <b/>
      <i/>
      <sz val="11"/>
      <color indexed="8"/>
      <name val="Times New Roman"/>
      <family val="1"/>
    </font>
    <font>
      <b/>
      <sz val="12"/>
      <color indexed="8"/>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Times New Roman"/>
      <family val="1"/>
    </font>
    <font>
      <sz val="11"/>
      <color rgb="FF000000"/>
      <name val="Times New Roman"/>
      <family val="1"/>
    </font>
    <font>
      <sz val="12"/>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0"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71"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7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7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4" fillId="33" borderId="11" xfId="58" applyNumberFormat="1" applyFont="1" applyFill="1" applyBorder="1" applyAlignment="1" applyProtection="1">
      <alignment vertical="center" wrapText="1"/>
      <protection locked="0"/>
    </xf>
    <xf numFmtId="0" fontId="7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5" fillId="0" borderId="0" xfId="57" applyNumberFormat="1" applyFont="1" applyFill="1">
      <alignment/>
      <protection/>
    </xf>
    <xf numFmtId="172" fontId="7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7" fillId="33" borderId="11" xfId="63" applyNumberFormat="1" applyFont="1" applyFill="1" applyBorder="1" applyAlignment="1">
      <alignment horizontal="center" vertical="center"/>
    </xf>
    <xf numFmtId="0" fontId="68"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70" fillId="0" borderId="11" xfId="58" applyNumberFormat="1" applyFont="1" applyFill="1" applyBorder="1" applyAlignment="1">
      <alignment horizontal="center" vertical="top" wrapText="1"/>
      <protection/>
    </xf>
    <xf numFmtId="0" fontId="15" fillId="0" borderId="13" xfId="57" applyFont="1" applyFill="1" applyBorder="1" applyAlignment="1">
      <alignment horizontal="center" wrapText="1"/>
      <protection/>
    </xf>
    <xf numFmtId="0" fontId="71" fillId="0" borderId="19" xfId="58" applyNumberFormat="1" applyFont="1" applyFill="1" applyBorder="1" applyAlignment="1">
      <alignment horizontal="left" wrapText="1" readingOrder="1"/>
      <protection/>
    </xf>
    <xf numFmtId="0" fontId="20" fillId="0" borderId="13" xfId="57" applyFont="1" applyFill="1" applyBorder="1" applyAlignment="1">
      <alignment horizontal="justify" vertical="top" wrapText="1"/>
      <protection/>
    </xf>
    <xf numFmtId="0" fontId="78" fillId="0" borderId="0" xfId="0" applyFont="1" applyFill="1" applyAlignment="1">
      <alignment vertical="top" wrapText="1"/>
    </xf>
    <xf numFmtId="0" fontId="78" fillId="0" borderId="13" xfId="0" applyFont="1" applyFill="1" applyBorder="1" applyAlignment="1">
      <alignment wrapText="1"/>
    </xf>
    <xf numFmtId="0" fontId="78" fillId="0" borderId="13" xfId="0" applyFont="1" applyFill="1" applyBorder="1" applyAlignment="1">
      <alignment vertical="top" wrapText="1"/>
    </xf>
    <xf numFmtId="0" fontId="79" fillId="0" borderId="13" xfId="0" applyFont="1" applyFill="1" applyBorder="1" applyAlignment="1">
      <alignment vertical="top" wrapText="1"/>
    </xf>
    <xf numFmtId="0" fontId="79" fillId="0" borderId="13" xfId="0" applyFont="1" applyFill="1" applyBorder="1" applyAlignment="1">
      <alignment horizontal="justify" vertical="top" wrapText="1"/>
    </xf>
    <xf numFmtId="0" fontId="80" fillId="0" borderId="13" xfId="0" applyFont="1" applyFill="1" applyBorder="1" applyAlignment="1">
      <alignment wrapText="1"/>
    </xf>
    <xf numFmtId="173" fontId="2" fillId="0" borderId="13" xfId="57" applyNumberFormat="1" applyFont="1" applyFill="1" applyBorder="1" applyAlignment="1">
      <alignment horizontal="center" vertical="center" wrapText="1"/>
      <protection/>
    </xf>
    <xf numFmtId="2" fontId="2" fillId="0" borderId="13" xfId="57" applyNumberFormat="1" applyFont="1" applyFill="1" applyBorder="1" applyAlignment="1">
      <alignment horizontal="center" vertical="center" wrapText="1"/>
      <protection/>
    </xf>
    <xf numFmtId="174" fontId="2" fillId="0" borderId="13"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8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7"/>
  <sheetViews>
    <sheetView showGridLines="0" zoomScale="73" zoomScaleNormal="73" zoomScalePageLayoutView="0" workbookViewId="0" topLeftCell="A1">
      <selection activeCell="B8" sqref="B8:BC8"/>
    </sheetView>
  </sheetViews>
  <sheetFormatPr defaultColWidth="9.140625" defaultRowHeight="15"/>
  <cols>
    <col min="1" max="1" width="15.421875" style="53" customWidth="1"/>
    <col min="2" max="2" width="64.00390625" style="53" customWidth="1"/>
    <col min="3" max="3" width="0.42578125" style="53" customWidth="1"/>
    <col min="4" max="4" width="14.57421875" style="53" customWidth="1"/>
    <col min="5" max="5" width="11.28125" style="53" customWidth="1"/>
    <col min="6" max="6" width="14.421875" style="53"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83" t="str">
        <f>B2&amp;" BoQ"</f>
        <v>Item Rate BoQ</v>
      </c>
      <c r="B1" s="83"/>
      <c r="C1" s="83"/>
      <c r="D1" s="83"/>
      <c r="E1" s="83"/>
      <c r="F1" s="83"/>
      <c r="G1" s="83"/>
      <c r="H1" s="83"/>
      <c r="I1" s="83"/>
      <c r="J1" s="83"/>
      <c r="K1" s="83"/>
      <c r="L1" s="83"/>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4" t="s">
        <v>61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75" customHeight="1">
      <c r="A5" s="84" t="s">
        <v>62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7"/>
      <c r="IF5" s="7"/>
      <c r="IG5" s="7"/>
      <c r="IH5" s="7"/>
      <c r="II5" s="7"/>
    </row>
    <row r="6" spans="1:243" s="6" customFormat="1" ht="30.75" customHeight="1">
      <c r="A6" s="84" t="s">
        <v>53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7"/>
      <c r="IF6" s="7"/>
      <c r="IG6" s="7"/>
      <c r="IH6" s="7"/>
      <c r="II6" s="7"/>
    </row>
    <row r="7" spans="1:243" s="6" customFormat="1" ht="29.25" customHeight="1" hidden="1">
      <c r="A7" s="85" t="s">
        <v>10</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7"/>
      <c r="IF7" s="7"/>
      <c r="IG7" s="7"/>
      <c r="IH7" s="7"/>
      <c r="II7" s="7"/>
    </row>
    <row r="8" spans="1:243" s="9" customFormat="1" ht="61.5" customHeight="1">
      <c r="A8" s="8" t="s">
        <v>56</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10"/>
      <c r="IF8" s="10"/>
      <c r="IG8" s="10"/>
      <c r="IH8" s="10"/>
      <c r="II8" s="10"/>
    </row>
    <row r="9" spans="1:243" s="11" customFormat="1" ht="61.5" customHeight="1">
      <c r="A9" s="77" t="s">
        <v>11</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58</v>
      </c>
      <c r="G11" s="13"/>
      <c r="H11" s="13"/>
      <c r="I11" s="13" t="s">
        <v>21</v>
      </c>
      <c r="J11" s="13" t="s">
        <v>22</v>
      </c>
      <c r="K11" s="13" t="s">
        <v>23</v>
      </c>
      <c r="L11" s="13" t="s">
        <v>24</v>
      </c>
      <c r="M11" s="16" t="s">
        <v>57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4" t="s">
        <v>59</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71.25" customHeight="1">
      <c r="A13" s="19">
        <v>1</v>
      </c>
      <c r="B13" s="68" t="s">
        <v>63</v>
      </c>
      <c r="C13" s="20" t="s">
        <v>35</v>
      </c>
      <c r="D13" s="76">
        <v>750</v>
      </c>
      <c r="E13" s="22" t="s">
        <v>36</v>
      </c>
      <c r="F13" s="63"/>
      <c r="G13" s="29"/>
      <c r="H13" s="23"/>
      <c r="I13" s="21" t="s">
        <v>37</v>
      </c>
      <c r="J13" s="24">
        <f>IF(I13="Less(-)",-1,1)</f>
        <v>1</v>
      </c>
      <c r="K13" s="25" t="s">
        <v>52</v>
      </c>
      <c r="L13" s="25" t="s">
        <v>7</v>
      </c>
      <c r="M13" s="62"/>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0">
        <f>total_amount_ba($B$2,$D$2,D13,F13,J13,K13,M13)</f>
        <v>0</v>
      </c>
      <c r="BB13" s="60">
        <f>BA13+SUM(N13:AZ13)</f>
        <v>0</v>
      </c>
      <c r="BC13" s="26" t="str">
        <f>SpellNumber(L13,BB13)</f>
        <v>INR Zero Only</v>
      </c>
      <c r="IE13" s="28"/>
      <c r="IF13" s="28"/>
      <c r="IG13" s="28"/>
      <c r="IH13" s="28"/>
      <c r="II13" s="28"/>
    </row>
    <row r="14" spans="1:243" s="27" customFormat="1" ht="78" customHeight="1">
      <c r="A14" s="19">
        <v>2</v>
      </c>
      <c r="B14" s="67" t="s">
        <v>73</v>
      </c>
      <c r="C14" s="20" t="s">
        <v>40</v>
      </c>
      <c r="D14" s="74">
        <v>55</v>
      </c>
      <c r="E14" s="22" t="s">
        <v>36</v>
      </c>
      <c r="F14" s="63"/>
      <c r="G14" s="29"/>
      <c r="H14" s="29"/>
      <c r="I14" s="21" t="s">
        <v>37</v>
      </c>
      <c r="J14" s="24">
        <f aca="true" t="shared" si="0" ref="J14:J21">IF(I14="Less(-)",-1,1)</f>
        <v>1</v>
      </c>
      <c r="K14" s="25" t="s">
        <v>52</v>
      </c>
      <c r="L14" s="25" t="s">
        <v>7</v>
      </c>
      <c r="M14" s="62"/>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0">
        <f aca="true" t="shared" si="1" ref="BA14:BA21">total_amount_ba($B$2,$D$2,D14,F14,J14,K14,M14)</f>
        <v>0</v>
      </c>
      <c r="BB14" s="60">
        <f aca="true" t="shared" si="2" ref="BB14:BB21">BA14+SUM(N14:AZ14)</f>
        <v>0</v>
      </c>
      <c r="BC14" s="26" t="str">
        <f aca="true" t="shared" si="3" ref="BC14:BC21">SpellNumber(L14,BB14)</f>
        <v>INR Zero Only</v>
      </c>
      <c r="IE14" s="28"/>
      <c r="IF14" s="28"/>
      <c r="IG14" s="28"/>
      <c r="IH14" s="28"/>
      <c r="II14" s="28"/>
    </row>
    <row r="15" spans="1:243" s="27" customFormat="1" ht="45.75" customHeight="1">
      <c r="A15" s="19">
        <v>3</v>
      </c>
      <c r="B15" s="69" t="s">
        <v>64</v>
      </c>
      <c r="C15" s="66" t="s">
        <v>42</v>
      </c>
      <c r="D15" s="74">
        <v>35</v>
      </c>
      <c r="E15" s="22" t="s">
        <v>36</v>
      </c>
      <c r="F15" s="63"/>
      <c r="G15" s="29"/>
      <c r="H15" s="29"/>
      <c r="I15" s="21" t="s">
        <v>37</v>
      </c>
      <c r="J15" s="24">
        <f t="shared" si="0"/>
        <v>1</v>
      </c>
      <c r="K15" s="25" t="s">
        <v>52</v>
      </c>
      <c r="L15" s="25" t="s">
        <v>7</v>
      </c>
      <c r="M15" s="62"/>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0">
        <f t="shared" si="1"/>
        <v>0</v>
      </c>
      <c r="BB15" s="60">
        <f t="shared" si="2"/>
        <v>0</v>
      </c>
      <c r="BC15" s="26" t="str">
        <f t="shared" si="3"/>
        <v>INR Zero Only</v>
      </c>
      <c r="IE15" s="28"/>
      <c r="IF15" s="28"/>
      <c r="IG15" s="28"/>
      <c r="IH15" s="28"/>
      <c r="II15" s="28"/>
    </row>
    <row r="16" spans="1:243" s="27" customFormat="1" ht="41.25" customHeight="1">
      <c r="A16" s="19">
        <v>4</v>
      </c>
      <c r="B16" s="70" t="s">
        <v>65</v>
      </c>
      <c r="C16" s="66" t="s">
        <v>43</v>
      </c>
      <c r="D16" s="74">
        <v>30</v>
      </c>
      <c r="E16" s="22" t="s">
        <v>36</v>
      </c>
      <c r="F16" s="63"/>
      <c r="G16" s="29"/>
      <c r="H16" s="29"/>
      <c r="I16" s="21" t="s">
        <v>37</v>
      </c>
      <c r="J16" s="24">
        <f t="shared" si="0"/>
        <v>1</v>
      </c>
      <c r="K16" s="25" t="s">
        <v>52</v>
      </c>
      <c r="L16" s="25" t="s">
        <v>7</v>
      </c>
      <c r="M16" s="62"/>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0">
        <f t="shared" si="1"/>
        <v>0</v>
      </c>
      <c r="BB16" s="60">
        <f t="shared" si="2"/>
        <v>0</v>
      </c>
      <c r="BC16" s="26" t="str">
        <f t="shared" si="3"/>
        <v>INR Zero Only</v>
      </c>
      <c r="IE16" s="28"/>
      <c r="IF16" s="28"/>
      <c r="IG16" s="28"/>
      <c r="IH16" s="28"/>
      <c r="II16" s="28"/>
    </row>
    <row r="17" spans="1:243" s="27" customFormat="1" ht="41.25" customHeight="1">
      <c r="A17" s="19">
        <v>5</v>
      </c>
      <c r="B17" s="70" t="s">
        <v>66</v>
      </c>
      <c r="C17" s="66" t="s">
        <v>44</v>
      </c>
      <c r="D17" s="74">
        <v>60</v>
      </c>
      <c r="E17" s="22" t="s">
        <v>36</v>
      </c>
      <c r="F17" s="63"/>
      <c r="G17" s="29"/>
      <c r="H17" s="29"/>
      <c r="I17" s="21" t="s">
        <v>37</v>
      </c>
      <c r="J17" s="24">
        <f t="shared" si="0"/>
        <v>1</v>
      </c>
      <c r="K17" s="25" t="s">
        <v>52</v>
      </c>
      <c r="L17" s="25" t="s">
        <v>7</v>
      </c>
      <c r="M17" s="62"/>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4"/>
      <c r="AV17" s="33"/>
      <c r="AW17" s="33"/>
      <c r="AX17" s="33"/>
      <c r="AY17" s="33"/>
      <c r="AZ17" s="33"/>
      <c r="BA17" s="60">
        <f t="shared" si="1"/>
        <v>0</v>
      </c>
      <c r="BB17" s="60">
        <f t="shared" si="2"/>
        <v>0</v>
      </c>
      <c r="BC17" s="26" t="str">
        <f t="shared" si="3"/>
        <v>INR Zero Only</v>
      </c>
      <c r="IE17" s="28"/>
      <c r="IF17" s="28"/>
      <c r="IG17" s="28"/>
      <c r="IH17" s="28"/>
      <c r="II17" s="28"/>
    </row>
    <row r="18" spans="1:243" s="27" customFormat="1" ht="57" customHeight="1">
      <c r="A18" s="19">
        <v>6</v>
      </c>
      <c r="B18" s="70" t="s">
        <v>67</v>
      </c>
      <c r="C18" s="66" t="s">
        <v>45</v>
      </c>
      <c r="D18" s="74">
        <v>24</v>
      </c>
      <c r="E18" s="22" t="s">
        <v>36</v>
      </c>
      <c r="F18" s="63"/>
      <c r="G18" s="29"/>
      <c r="H18" s="29"/>
      <c r="I18" s="21" t="s">
        <v>37</v>
      </c>
      <c r="J18" s="24">
        <f t="shared" si="0"/>
        <v>1</v>
      </c>
      <c r="K18" s="25" t="s">
        <v>52</v>
      </c>
      <c r="L18" s="25" t="s">
        <v>7</v>
      </c>
      <c r="M18" s="62"/>
      <c r="N18" s="30"/>
      <c r="O18" s="30"/>
      <c r="P18" s="31"/>
      <c r="Q18" s="30"/>
      <c r="R18" s="30"/>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60">
        <f t="shared" si="1"/>
        <v>0</v>
      </c>
      <c r="BB18" s="60">
        <f t="shared" si="2"/>
        <v>0</v>
      </c>
      <c r="BC18" s="26" t="str">
        <f t="shared" si="3"/>
        <v>INR Zero Only</v>
      </c>
      <c r="IE18" s="28"/>
      <c r="IF18" s="28"/>
      <c r="IG18" s="28"/>
      <c r="IH18" s="28"/>
      <c r="II18" s="28"/>
    </row>
    <row r="19" spans="1:243" s="27" customFormat="1" ht="71.25" customHeight="1">
      <c r="A19" s="19">
        <v>7</v>
      </c>
      <c r="B19" s="70" t="s">
        <v>68</v>
      </c>
      <c r="C19" s="66" t="s">
        <v>46</v>
      </c>
      <c r="D19" s="74">
        <v>3</v>
      </c>
      <c r="E19" s="22" t="s">
        <v>36</v>
      </c>
      <c r="F19" s="63"/>
      <c r="G19" s="29"/>
      <c r="H19" s="29"/>
      <c r="I19" s="21" t="s">
        <v>37</v>
      </c>
      <c r="J19" s="24">
        <f t="shared" si="0"/>
        <v>1</v>
      </c>
      <c r="K19" s="25" t="s">
        <v>52</v>
      </c>
      <c r="L19" s="25" t="s">
        <v>7</v>
      </c>
      <c r="M19" s="62"/>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60">
        <f t="shared" si="1"/>
        <v>0</v>
      </c>
      <c r="BB19" s="60">
        <f t="shared" si="2"/>
        <v>0</v>
      </c>
      <c r="BC19" s="26" t="str">
        <f t="shared" si="3"/>
        <v>INR Zero Only</v>
      </c>
      <c r="IE19" s="28"/>
      <c r="IF19" s="28"/>
      <c r="IG19" s="28"/>
      <c r="IH19" s="28"/>
      <c r="II19" s="28"/>
    </row>
    <row r="20" spans="1:243" s="27" customFormat="1" ht="241.5" customHeight="1">
      <c r="A20" s="19">
        <v>8</v>
      </c>
      <c r="B20" s="71" t="s">
        <v>69</v>
      </c>
      <c r="C20" s="66" t="s">
        <v>47</v>
      </c>
      <c r="D20" s="74">
        <v>3</v>
      </c>
      <c r="E20" s="22" t="s">
        <v>36</v>
      </c>
      <c r="F20" s="63"/>
      <c r="G20" s="29"/>
      <c r="H20" s="29"/>
      <c r="I20" s="21" t="s">
        <v>37</v>
      </c>
      <c r="J20" s="24">
        <f t="shared" si="0"/>
        <v>1</v>
      </c>
      <c r="K20" s="25" t="s">
        <v>52</v>
      </c>
      <c r="L20" s="25" t="s">
        <v>7</v>
      </c>
      <c r="M20" s="62"/>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0">
        <f t="shared" si="1"/>
        <v>0</v>
      </c>
      <c r="BB20" s="60">
        <f t="shared" si="2"/>
        <v>0</v>
      </c>
      <c r="BC20" s="26" t="str">
        <f t="shared" si="3"/>
        <v>INR Zero Only</v>
      </c>
      <c r="IE20" s="28"/>
      <c r="IF20" s="28"/>
      <c r="IG20" s="28"/>
      <c r="IH20" s="28"/>
      <c r="II20" s="28"/>
    </row>
    <row r="21" spans="1:243" s="27" customFormat="1" ht="93.75" customHeight="1">
      <c r="A21" s="19">
        <v>9</v>
      </c>
      <c r="B21" s="72" t="s">
        <v>70</v>
      </c>
      <c r="C21" s="66" t="s">
        <v>48</v>
      </c>
      <c r="D21" s="74">
        <v>8500</v>
      </c>
      <c r="E21" s="65" t="s">
        <v>60</v>
      </c>
      <c r="F21" s="63"/>
      <c r="G21" s="29"/>
      <c r="H21" s="29"/>
      <c r="I21" s="21" t="s">
        <v>37</v>
      </c>
      <c r="J21" s="24">
        <f t="shared" si="0"/>
        <v>1</v>
      </c>
      <c r="K21" s="25" t="s">
        <v>52</v>
      </c>
      <c r="L21" s="25" t="s">
        <v>7</v>
      </c>
      <c r="M21" s="62"/>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0">
        <f t="shared" si="1"/>
        <v>0</v>
      </c>
      <c r="BB21" s="60">
        <f t="shared" si="2"/>
        <v>0</v>
      </c>
      <c r="BC21" s="26" t="str">
        <f t="shared" si="3"/>
        <v>INR Zero Only</v>
      </c>
      <c r="IE21" s="28"/>
      <c r="IF21" s="28"/>
      <c r="IG21" s="28"/>
      <c r="IH21" s="28"/>
      <c r="II21" s="28"/>
    </row>
    <row r="22" spans="1:243" s="27" customFormat="1" ht="18.75" customHeight="1">
      <c r="A22" s="19">
        <v>10</v>
      </c>
      <c r="B22" s="72" t="s">
        <v>71</v>
      </c>
      <c r="C22" s="66">
        <v>33</v>
      </c>
      <c r="D22" s="75">
        <v>2700</v>
      </c>
      <c r="E22" s="65" t="s">
        <v>60</v>
      </c>
      <c r="F22" s="63"/>
      <c r="G22" s="29"/>
      <c r="H22" s="29"/>
      <c r="I22" s="21" t="s">
        <v>37</v>
      </c>
      <c r="J22" s="24">
        <f>IF(I22="Less(-)",-1,1)</f>
        <v>1</v>
      </c>
      <c r="K22" s="25" t="s">
        <v>52</v>
      </c>
      <c r="L22" s="25" t="s">
        <v>7</v>
      </c>
      <c r="M22" s="62"/>
      <c r="N22" s="30"/>
      <c r="O22" s="30"/>
      <c r="P22" s="31"/>
      <c r="Q22" s="30"/>
      <c r="R22" s="30"/>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60">
        <f>total_amount_ba($B$2,$D$2,D22,F22,J22,K22,M22)</f>
        <v>0</v>
      </c>
      <c r="BB22" s="60">
        <f>BA22+SUM(N22:AZ22)</f>
        <v>0</v>
      </c>
      <c r="BC22" s="26" t="str">
        <f>SpellNumber(L22,BB22)</f>
        <v>INR Zero Only</v>
      </c>
      <c r="IE22" s="28">
        <v>1.02</v>
      </c>
      <c r="IF22" s="28" t="s">
        <v>38</v>
      </c>
      <c r="IG22" s="28" t="s">
        <v>39</v>
      </c>
      <c r="IH22" s="28">
        <v>213</v>
      </c>
      <c r="II22" s="28" t="s">
        <v>36</v>
      </c>
    </row>
    <row r="23" spans="1:243" s="27" customFormat="1" ht="18.75" customHeight="1">
      <c r="A23" s="19">
        <v>11</v>
      </c>
      <c r="B23" s="73" t="s">
        <v>72</v>
      </c>
      <c r="C23" s="66">
        <v>333</v>
      </c>
      <c r="D23" s="75">
        <v>600</v>
      </c>
      <c r="E23" s="65" t="s">
        <v>60</v>
      </c>
      <c r="F23" s="63"/>
      <c r="G23" s="29"/>
      <c r="H23" s="29"/>
      <c r="I23" s="21" t="s">
        <v>37</v>
      </c>
      <c r="J23" s="24">
        <f>IF(I23="Less(-)",-1,1)</f>
        <v>1</v>
      </c>
      <c r="K23" s="25" t="s">
        <v>52</v>
      </c>
      <c r="L23" s="25" t="s">
        <v>7</v>
      </c>
      <c r="M23" s="62"/>
      <c r="N23" s="30"/>
      <c r="O23" s="30"/>
      <c r="P23" s="31"/>
      <c r="Q23" s="30"/>
      <c r="R23" s="30"/>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60">
        <f>total_amount_ba($B$2,$D$2,D23,F23,J23,K23,M23)</f>
        <v>0</v>
      </c>
      <c r="BB23" s="60">
        <f>BA23+SUM(N23:AZ23)</f>
        <v>0</v>
      </c>
      <c r="BC23" s="26" t="str">
        <f>SpellNumber(L23,BB23)</f>
        <v>INR Zero Only</v>
      </c>
      <c r="IE23" s="28">
        <v>2</v>
      </c>
      <c r="IF23" s="28" t="s">
        <v>34</v>
      </c>
      <c r="IG23" s="28" t="s">
        <v>41</v>
      </c>
      <c r="IH23" s="28">
        <v>10</v>
      </c>
      <c r="II23" s="28" t="s">
        <v>36</v>
      </c>
    </row>
    <row r="24" spans="1:243" s="27" customFormat="1" ht="33" customHeight="1">
      <c r="A24" s="35" t="s">
        <v>50</v>
      </c>
      <c r="B24" s="36"/>
      <c r="C24" s="37"/>
      <c r="D24" s="38"/>
      <c r="E24" s="38"/>
      <c r="F24" s="38"/>
      <c r="G24" s="38"/>
      <c r="H24" s="39"/>
      <c r="I24" s="39"/>
      <c r="J24" s="39"/>
      <c r="K24" s="39"/>
      <c r="L24" s="40"/>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61">
        <f>SUM(BA13:BA23)</f>
        <v>0</v>
      </c>
      <c r="BB24" s="61">
        <f>SUM(BB13:BB23)</f>
        <v>0</v>
      </c>
      <c r="BC24" s="26" t="str">
        <f>SpellNumber($E$2,BB24)</f>
        <v>INR Zero Only</v>
      </c>
      <c r="IE24" s="28">
        <v>4</v>
      </c>
      <c r="IF24" s="28" t="s">
        <v>38</v>
      </c>
      <c r="IG24" s="28" t="s">
        <v>49</v>
      </c>
      <c r="IH24" s="28">
        <v>10</v>
      </c>
      <c r="II24" s="28" t="s">
        <v>36</v>
      </c>
    </row>
    <row r="25" spans="1:243" s="51" customFormat="1" ht="39" customHeight="1" hidden="1">
      <c r="A25" s="36" t="s">
        <v>55</v>
      </c>
      <c r="B25" s="42"/>
      <c r="C25" s="43"/>
      <c r="D25" s="44"/>
      <c r="E25" s="45" t="s">
        <v>51</v>
      </c>
      <c r="F25" s="58"/>
      <c r="G25" s="46"/>
      <c r="H25" s="47"/>
      <c r="I25" s="47"/>
      <c r="J25" s="47"/>
      <c r="K25" s="48"/>
      <c r="L25" s="49"/>
      <c r="M25" s="50"/>
      <c r="O25" s="27"/>
      <c r="P25" s="27"/>
      <c r="Q25" s="27"/>
      <c r="R25" s="27"/>
      <c r="S25" s="27"/>
      <c r="BA25" s="56">
        <f>IF(ISBLANK(F25),0,IF(E25="Excess (+)",ROUND(BA24+(BA24*F25),2),IF(E25="Less (-)",ROUND(BA24+(BA24*F25*(-1)),2),0)))</f>
        <v>0</v>
      </c>
      <c r="BB25" s="57">
        <f>ROUND(BA25,0)</f>
        <v>0</v>
      </c>
      <c r="BC25" s="26" t="str">
        <f>SpellNumber(L25,BB25)</f>
        <v> Zero Only</v>
      </c>
      <c r="IE25" s="52"/>
      <c r="IF25" s="52"/>
      <c r="IG25" s="52"/>
      <c r="IH25" s="52"/>
      <c r="II25" s="52"/>
    </row>
    <row r="26" spans="1:243" s="51" customFormat="1" ht="51" customHeight="1">
      <c r="A26" s="35" t="s">
        <v>54</v>
      </c>
      <c r="B26" s="35"/>
      <c r="C26" s="80" t="str">
        <f>SpellNumber($E$2,BB24)</f>
        <v>INR Zero Only</v>
      </c>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2"/>
      <c r="IE26" s="52"/>
      <c r="IF26" s="52"/>
      <c r="IG26" s="52"/>
      <c r="IH26" s="52"/>
      <c r="II26" s="52"/>
    </row>
    <row r="27" spans="3:243" s="14" customFormat="1" ht="15">
      <c r="C27" s="53"/>
      <c r="D27" s="53"/>
      <c r="E27" s="53"/>
      <c r="F27" s="53"/>
      <c r="G27" s="53"/>
      <c r="H27" s="53"/>
      <c r="I27" s="53"/>
      <c r="J27" s="53"/>
      <c r="K27" s="53"/>
      <c r="L27" s="53"/>
      <c r="M27" s="53"/>
      <c r="O27" s="53"/>
      <c r="BA27" s="53"/>
      <c r="BC27" s="53"/>
      <c r="IE27" s="15"/>
      <c r="IF27" s="15"/>
      <c r="IG27" s="15"/>
      <c r="IH27" s="15"/>
      <c r="II27" s="15"/>
    </row>
  </sheetData>
  <sheetProtection password="ACE1" sheet="1" selectLockedCells="1"/>
  <mergeCells count="8">
    <mergeCell ref="A9:BC9"/>
    <mergeCell ref="C26:BC2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list" allowBlank="1" showInputMessage="1" showErrorMessage="1" sqref="K13:K23">
      <formula1>"Partial Conversion, Full Conversion"</formula1>
    </dataValidation>
    <dataValidation type="list" allowBlank="1" showInputMessage="1" showErrorMessage="1" sqref="L19 L20 L21 L22 L13 L14 L15 L16 L17 L18 L23">
      <formula1>"INR"</formula1>
    </dataValidation>
    <dataValidation type="decimal" allowBlank="1" showInputMessage="1" showErrorMessage="1" promptTitle="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type="decimal" allowBlank="1" showInputMessage="1" showErrorMessage="1" errorTitle="Invalid Entry" error="Only Numeric Values are allowed. " sqref="A13:A23">
      <formula1>0</formula1>
      <formula2>999999999999999</formula2>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2014-12-11T06:40:55Z</cp:lastPrinted>
  <dcterms:created xsi:type="dcterms:W3CDTF">2009-01-30T06:42:42Z</dcterms:created>
  <dcterms:modified xsi:type="dcterms:W3CDTF">2020-10-20T09:14:20Z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